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Titles" localSheetId="0">'ДЧБ'!$5:$8</definedName>
  </definedNames>
  <calcPr fullCalcOnLoad="1"/>
</workbook>
</file>

<file path=xl/sharedStrings.xml><?xml version="1.0" encoding="utf-8"?>
<sst xmlns="http://schemas.openxmlformats.org/spreadsheetml/2006/main" count="271" uniqueCount="262">
  <si>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</si>
  <si>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</si>
  <si>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</si>
  <si>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</si>
  <si>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</si>
  <si>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</si>
  <si>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</si>
  <si>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</si>
  <si>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</si>
  <si>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</si>
  <si>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</si>
  <si>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</si>
  <si>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</si>
  <si>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</si>
  <si>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</si>
  <si>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</si>
  <si>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</si>
  <si>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</si>
  <si>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</si>
  <si>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</si>
  <si>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</si>
  <si>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</si>
  <si>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</si>
  <si>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</si>
  <si>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</si>
  <si>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</si>
  <si>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</si>
  <si>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</si>
  <si>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</si>
  <si>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</si>
  <si>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</si>
  <si>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</si>
  <si>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</si>
  <si>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</si>
  <si>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</si>
  <si>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</si>
  <si>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</si>
  <si>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</si>
  <si>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</si>
  <si>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</si>
  <si>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</si>
  <si>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</si>
  <si>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</si>
  <si>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</si>
  <si>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</si>
  <si>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</si>
  <si>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</si>
  <si>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</si>
  <si>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</si>
  <si>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</si>
  <si>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</si>
  <si>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</si>
  <si>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</si>
  <si>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</si>
  <si>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</si>
  <si>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</si>
  <si>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</si>
  <si>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</si>
  <si>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</si>
  <si>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</si>
  <si>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</si>
  <si>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</si>
  <si>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</si>
  <si>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</si>
  <si>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</si>
  <si>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</si>
  <si>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</si>
  <si>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</si>
  <si>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</si>
  <si>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</si>
  <si>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</si>
  <si>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</si>
  <si>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</si>
  <si>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</si>
  <si>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</si>
  <si>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</si>
  <si>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</si>
  <si>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</si>
  <si>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</si>
  <si>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</si>
  <si>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</si>
  <si>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</si>
  <si>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</si>
  <si>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</si>
  <si>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</si>
  <si>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</si>
  <si>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</si>
  <si>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</si>
  <si>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</si>
  <si>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</si>
  <si>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1 12 01 020 01 0000 120</t>
  </si>
  <si>
    <t>Плата за выбросы загрязняющих веществ в атмосферный воздух передвижными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</si>
  <si>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</si>
  <si>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</si>
  <si>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</si>
  <si>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</si>
  <si>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</si>
  <si>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</si>
  <si>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</si>
  <si>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</si>
  <si>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</si>
  <si>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</si>
  <si>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</si>
  <si>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</si>
  <si>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</si>
  <si>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</si>
  <si>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</si>
  <si>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</si>
  <si>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</si>
  <si>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</si>
  <si>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</si>
  <si>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</si>
  <si>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</si>
  <si>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</si>
  <si>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</si>
  <si>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</si>
  <si>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1 15 00 000 00 0000 000</t>
  </si>
  <si>
    <t>АДМИНИСТРАТИВНЫЕ ПЛАТЕЖИ И СБОРЫ</t>
  </si>
  <si>
    <t>1 15 02 000 00 0000 140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</si>
  <si>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</si>
  <si>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1 15 02 040 04 0000 140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</si>
  <si>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</si>
  <si>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</si>
  <si>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</si>
  <si>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</si>
  <si>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</si>
  <si>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1 17 01 000 00 0000 180</t>
  </si>
  <si>
    <t>Невыясненные поступления</t>
  </si>
  <si>
    <t>Невыясненные поступления, зачисляемые в бюджеты городских округов</t>
  </si>
  <si>
    <t>1 17 05 000 00 0000 180</t>
  </si>
  <si>
    <t>Прочие неналоговые доходы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</si>
  <si>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</si>
  <si>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</si>
  <si>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</si>
  <si>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</si>
  <si>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</si>
  <si>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</si>
  <si>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</si>
  <si>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</si>
  <si>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</si>
  <si>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</si>
  <si>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</si>
  <si>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</si>
  <si>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</si>
  <si>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</si>
  <si>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</si>
  <si>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городских округов</t>
  </si>
  <si>
    <t>Иные межбюджетные трансферты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</si>
  <si>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</si>
  <si>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</si>
  <si>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</si>
  <si>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</si>
  <si>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</si>
  <si>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</t>
  </si>
  <si>
    <t>4</t>
  </si>
  <si>
    <t>5</t>
  </si>
  <si>
    <t>Кассовое исполненение</t>
  </si>
  <si>
    <t>Код классификации</t>
  </si>
  <si>
    <t>ДОХОДЫ ВСЕГО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</si>
  <si>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</si>
  <si>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</si>
  <si>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</si>
  <si>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</si>
  <si>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</si>
  <si>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</si>
  <si>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</t>
  </si>
  <si>
    <t>Выполненеи первоначального плана, %</t>
  </si>
  <si>
    <t>Выполненеи уточненного плана, %</t>
  </si>
  <si>
    <t>6</t>
  </si>
  <si>
    <t>Пояснение отклонений исполнения от первоначально утвержденного плана (при отклонении на 5% и более)</t>
  </si>
  <si>
    <t>Отклонение исполнения от первоначального плана,                            (гр. 5 - гр. 3)</t>
  </si>
  <si>
    <t>Отклонение исполнения от уточненного плана,                   (гр. 5 - гр. 4)</t>
  </si>
  <si>
    <t>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</t>
  </si>
  <si>
    <t>1 13 02 060 00 0000130</t>
  </si>
  <si>
    <t>Доходы, поступающие в порядке возмещения расходов, понесенных в связи с эксплуатацией имущества</t>
  </si>
  <si>
    <t>114 03 000 00 0000 440</t>
  </si>
  <si>
    <t>114 03 040 00 0000 440</t>
  </si>
  <si>
    <t>1 14 02 040 00 0000 440</t>
  </si>
  <si>
    <t>1 14 02 040 00 0000 410</t>
  </si>
  <si>
    <t>2 02 20 999 04 0000 150</t>
  </si>
  <si>
    <t>2 02 10 000 00 0000 150</t>
  </si>
  <si>
    <t>2 02 20 302 04 0000 150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</si>
  <si>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</si>
  <si>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</si>
  <si>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2 02 40 000 00 0000 150</t>
  </si>
  <si>
    <t>Прочие безвозмездные поступления в бюджеты городских округов</t>
  </si>
  <si>
    <t>2 07 04 000 04 0000 150</t>
  </si>
  <si>
    <t>2 07 04 050 04 0000 150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</si>
  <si>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из бюджетов городских округов</t>
  </si>
  <si>
    <t>2 19 60 010 04 0000 150</t>
  </si>
  <si>
    <t>2 19 35 176 04 0000 150</t>
  </si>
  <si>
    <t>2 02 15 001 04 0000 150</t>
  </si>
  <si>
    <t>2 02 15 002 04 0000 150</t>
  </si>
  <si>
    <t>2 02 20 000 00 0000 150</t>
  </si>
  <si>
    <t>2 02 25 555 04 0000 150</t>
  </si>
  <si>
    <t>2 02 29 999 04 0000 150</t>
  </si>
  <si>
    <t>2 02 30 000 00 0000 150</t>
  </si>
  <si>
    <t>2 02 30 024 04 0000 150</t>
  </si>
  <si>
    <t>2 02 30 029 04 0000 150</t>
  </si>
  <si>
    <t>2 02 35 082 04 0000 150</t>
  </si>
  <si>
    <t>2 02 35 120 04 0000 150</t>
  </si>
  <si>
    <t>2 02 35 135 04 0000 150</t>
  </si>
  <si>
    <t>2 02 35 176 04 0000 150</t>
  </si>
  <si>
    <t>2 02 39 999 04 0000 150</t>
  </si>
  <si>
    <t>(рублей)</t>
  </si>
  <si>
    <t>2 02 35 469 04 0000 150</t>
  </si>
  <si>
    <t>Субвенции бюджетам городских округов на проведение Всероссийской переписи населения 2020 года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</si>
  <si>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</si>
  <si>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Прочие дотации бюджетам городских округов</t>
  </si>
  <si>
    <t>2 02 19 999 04 0000 150</t>
  </si>
  <si>
    <t>'Субсидии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</si>
  <si>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2 02 25 304 04 0000 150</t>
  </si>
  <si>
    <t>2 02 45 303 04 0000 150</t>
  </si>
  <si>
    <t>1 01 02 040 01 0000 110</t>
  </si>
  <si>
    <t>1 01 02 080 01 0000 110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</si>
  <si>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</si>
  <si>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</si>
  <si>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2 02 45 156 04 0000 150</t>
  </si>
  <si>
    <t xml:space="preserve"> 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</si>
  <si>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Первоначальный план на 01.01.2022 г.</t>
  </si>
  <si>
    <t>Уточненный план на 31.12.2022 г.</t>
  </si>
  <si>
    <t>2 02 25 173 04 0000 150</t>
  </si>
  <si>
    <t>Субсидии бюджетам городских округов на создание детских технопарков "Кванториум"</t>
  </si>
  <si>
    <t>Субсидии бюджетам городских округов на реализацию программ формирования современной городской среды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</si>
  <si>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</si>
  <si>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2 02 15 399 04 0000 150</t>
  </si>
  <si>
    <t>Дотации бюджетам городских округов на премирование победителей Всероссийского конкурса "Лучшая муниципальная практика"</t>
  </si>
  <si>
    <t>2 02 25 519 04 0000 150</t>
  </si>
  <si>
    <t>Субсидии бюджетам городских округов на поддержку отрасли культуры</t>
  </si>
  <si>
    <t xml:space="preserve"> 2 02 25 590 04 0000 150</t>
  </si>
  <si>
    <t>Субсидии бюджетам городских округов на техническое оснащение региональных и муниципальных музеев</t>
  </si>
  <si>
    <t>2 02 49 999 04 0000 150</t>
  </si>
  <si>
    <t>Прочие межбюджетные трансферты, передаваемые бюджетам городских округов</t>
  </si>
  <si>
    <t>Доходы бюджетов городских округов от возврата иными организациями остатков субсидий прошлых лет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</si>
  <si>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</si>
  <si>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</si>
  <si>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Уплата налога физическими лицами с полученного дохода от продажи имущества в текущем году в большем размере, чем в утвержденном бюджете</t>
  </si>
  <si>
    <t>Налог исчислен и уплачен индивидуальными предпринимателями в большем размере, чем прогнозировалось</t>
  </si>
  <si>
    <t xml:space="preserve">В связи с получением гражданства Российской Федерации рядом иностранных граждан, ранее осуществлявших свою деятельность на основании патента </t>
  </si>
  <si>
    <t>Объясняется премиальной выплатой работникам градообразующего предприятия 27.12.2022 года и произведенной предварительной уплатой в конце декабря 2022 года по налогу рядом организаций и индивидуальных предпринимателей в связи с введением с 01.01.2023 института «Единый налоговый счет»</t>
  </si>
  <si>
    <t>Увеличение средней заработной платы за счет увеличения МРОТ, единовременной выплаты работникам ПАО «Северсталь» и ряда его подрядчиков для компенсации потерь от инфляции и стимуляции для эффективной работы и достижения высоких результатов в феврале 2022 года в размере одной ежемесячной з/п, но не менее 50 тыс. рублей</t>
  </si>
  <si>
    <t>Уплата налога в большем размере в связи с получением дохода в большем размере</t>
  </si>
  <si>
    <t>Погашение задолженности, образовавшейся до 01.01.2021, по налогу в меньшем размере, чем прогнозировалось</t>
  </si>
  <si>
    <t>В связи с использованием переплаты за предыдущий период основным налогоплательщиком в данной отрасли</t>
  </si>
  <si>
    <t>В связи с уменьшением размера потенциально возможного к получению годового дохода по виду деятельности «Розничная торговля, осуществляемая через объекты стационарной торговой сети, имеющие торговые залы» с 1,0 млн. руб. до 0,5 млн. руб. или в 2 раза; утратой права на применение патента в связи с превышением доходов более 60,0 млн. рублей</t>
  </si>
  <si>
    <t>По причине роста налоговой базы из-за отмены ряда льгот; погашения задолженности физическими лицами по налогу, чем прогнозировалось</t>
  </si>
  <si>
    <t>За счет увеличения количества судебных заседаний</t>
  </si>
  <si>
    <t>В связи со снижением ставки на прочие земельные участки с 1,5% до 1,0%</t>
  </si>
  <si>
    <t>За счет большего количества выданных разрешений от запланированного.</t>
  </si>
  <si>
    <t>За счет погашения задолженности прошлых лет</t>
  </si>
  <si>
    <t>За счет уменьшения площадей, сдаваемых в аренду.</t>
  </si>
  <si>
    <t>Уплата авансовых платежей в большем размере от запланированных показателей</t>
  </si>
  <si>
    <t>Зачтена уплата авансовых платежей в большем расзмере в предыдущие годы</t>
  </si>
  <si>
    <t>За счет расторжения договоров на оказание услуг</t>
  </si>
  <si>
    <t>За счет возврата задолженности прошлых лет</t>
  </si>
  <si>
    <t>Отказ потенциальных покупателей от приобретения запланированных к продаже помещений</t>
  </si>
  <si>
    <t>Реализовано материальных запасов меньше от запланированного</t>
  </si>
  <si>
    <t>Доходы бюджетов городских округов от возврата бюджетными учреждениями остатков субсидий прошлых лет</t>
  </si>
  <si>
    <t>2 18 04 010 04 0000 150</t>
  </si>
  <si>
    <t>2 18 04 030 04 0000 150</t>
  </si>
  <si>
    <t>В течении года расторгнуто 30 договоров аренды муниципального имущества</t>
  </si>
  <si>
    <t>В связи с венсением изменений в Закон Республики Коми о республиканском бюджете на 2022 год в части предоставления межбюджетных трансфертов муниципальным образованиям.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</si>
</sst>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%"/>
    <numFmt numFmtId="175" formatCode="#,##0.0\ _₽"/>
    <numFmt numFmtId="176" formatCode="#,##0.0"/>
    <numFmt numFmtId="177" formatCode="#,##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0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 vertical="top" shrinkToFit="1"/>
      <protection/>
    </xf>
    <xf numFmtId="0" fontId="32" fillId="0" borderId="2">
      <alignment horizontal="left" vertical="top" wrapText="1"/>
      <protection/>
    </xf>
    <xf numFmtId="4" fontId="33" fillId="0" borderId="3">
      <alignment horizontal="right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4" applyNumberFormat="0" applyAlignment="0" applyProtection="0"/>
    <xf numFmtId="0" fontId="35" fillId="27" borderId="5" applyNumberFormat="0" applyAlignment="0" applyProtection="0"/>
    <xf numFmtId="0" fontId="36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8" borderId="10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173" fontId="2" fillId="0" borderId="0" xfId="0" applyNumberFormat="1" applyFont="1" applyBorder="1" applyAlignment="1" applyProtection="1">
      <alignment horizontal="left" vertical="center" wrapText="1"/>
      <protection/>
    </xf>
    <xf numFmtId="173" fontId="1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3" fillId="0" borderId="13" xfId="0" applyNumberFormat="1" applyFont="1" applyFill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173" fontId="4" fillId="0" borderId="13" xfId="0" applyNumberFormat="1" applyFont="1" applyFill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left" vertical="top" wrapText="1"/>
      <protection/>
    </xf>
    <xf numFmtId="173" fontId="3" fillId="0" borderId="13" xfId="0" applyNumberFormat="1" applyFont="1" applyBorder="1" applyAlignment="1" applyProtection="1">
      <alignment horizontal="left" vertical="top" wrapText="1"/>
      <protection/>
    </xf>
    <xf numFmtId="173" fontId="4" fillId="0" borderId="13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right"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4" fontId="6" fillId="0" borderId="13" xfId="60" applyNumberFormat="1" applyFont="1" applyBorder="1" applyAlignment="1" applyProtection="1">
      <alignment horizontal="right" vertical="top"/>
      <protection/>
    </xf>
    <xf numFmtId="4" fontId="5" fillId="0" borderId="13" xfId="60" applyNumberFormat="1" applyFont="1" applyBorder="1" applyAlignment="1" applyProtection="1">
      <alignment horizontal="right" vertical="top"/>
      <protection/>
    </xf>
    <xf numFmtId="2" fontId="6" fillId="0" borderId="13" xfId="60" applyNumberFormat="1" applyFont="1" applyBorder="1" applyAlignment="1" applyProtection="1">
      <alignment horizontal="right" vertical="top"/>
      <protection/>
    </xf>
    <xf numFmtId="2" fontId="5" fillId="0" borderId="13" xfId="60" applyNumberFormat="1" applyFont="1" applyBorder="1" applyAlignment="1" applyProtection="1">
      <alignment horizontal="right" vertical="top"/>
      <protection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 applyProtection="1">
      <alignment horizontal="right" vertical="top"/>
      <protection/>
    </xf>
    <xf numFmtId="4" fontId="6" fillId="0" borderId="13" xfId="0" applyNumberFormat="1" applyFont="1" applyBorder="1" applyAlignment="1" applyProtection="1">
      <alignment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4" fontId="5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/>
    </xf>
    <xf numFmtId="0" fontId="49" fillId="0" borderId="13" xfId="34" applyNumberFormat="1" applyFont="1" applyBorder="1" applyProtection="1" quotePrefix="1">
      <alignment horizontal="left" vertical="top" wrapText="1"/>
      <protection/>
    </xf>
    <xf numFmtId="49" fontId="49" fillId="0" borderId="13" xfId="33" applyNumberFormat="1" applyFont="1" applyBorder="1" applyProtection="1">
      <alignment horizontal="center" vertical="top" shrinkToFit="1"/>
      <protection/>
    </xf>
    <xf numFmtId="4" fontId="6" fillId="0" borderId="13" xfId="0" applyNumberFormat="1" applyFont="1" applyFill="1" applyBorder="1" applyAlignment="1" applyProtection="1">
      <alignment horizontal="right" vertical="top"/>
      <protection/>
    </xf>
    <xf numFmtId="0" fontId="4" fillId="0" borderId="13" xfId="0" applyFont="1" applyBorder="1" applyAlignment="1">
      <alignment vertical="top" wrapText="1"/>
    </xf>
    <xf numFmtId="4" fontId="6" fillId="0" borderId="13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vertical="top" wrapText="1"/>
      <protection/>
    </xf>
    <xf numFmtId="4" fontId="49" fillId="0" borderId="3" xfId="35" applyNumberFormat="1" applyFont="1" applyFill="1" applyAlignment="1" applyProtection="1">
      <alignment horizontal="right" vertical="top"/>
      <protection/>
    </xf>
    <xf numFmtId="4" fontId="5" fillId="0" borderId="13" xfId="0" applyNumberFormat="1" applyFont="1" applyFill="1" applyBorder="1" applyAlignment="1" applyProtection="1">
      <alignment vertical="top" wrapText="1"/>
      <protection/>
    </xf>
    <xf numFmtId="4" fontId="4" fillId="0" borderId="13" xfId="0" applyNumberFormat="1" applyFont="1" applyFill="1" applyBorder="1" applyAlignment="1" applyProtection="1">
      <alignment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/>
    </xf>
    <xf numFmtId="4" fontId="5" fillId="0" borderId="13" xfId="60" applyNumberFormat="1" applyFont="1" applyFill="1" applyBorder="1" applyAlignment="1" applyProtection="1">
      <alignment horizontal="right" vertical="top"/>
      <protection/>
    </xf>
    <xf numFmtId="4" fontId="6" fillId="0" borderId="13" xfId="60" applyNumberFormat="1" applyFont="1" applyFill="1" applyBorder="1" applyAlignment="1" applyProtection="1">
      <alignment horizontal="right" vertical="top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 vertical="top" wrapText="1"/>
      <protection/>
    </xf>
    <xf numFmtId="49" fontId="4" fillId="0" borderId="16" xfId="0" applyNumberFormat="1" applyFont="1" applyBorder="1" applyAlignment="1" applyProtection="1">
      <alignment horizontal="left" vertical="top" wrapText="1"/>
      <protection/>
    </xf>
    <xf numFmtId="173" fontId="4" fillId="0" borderId="16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top"/>
    </xf>
    <xf numFmtId="0" fontId="49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ex63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126"/>
  <sheetViews>
    <sheetView showGridLines="0" tabSelected="1" zoomScalePageLayoutView="0" workbookViewId="0" topLeftCell="A40">
      <selection activeCell="F129" sqref="F129"/>
    </sheetView>
  </sheetViews>
  <sheetFormatPr defaultColWidth="9.140625" defaultRowHeight="12.75" customHeight="1" outlineLevelRow="4"/>
  <cols>
    <col min="1" max="1" width="20.140625" style="0" customWidth="1"/>
    <col min="2" max="2" width="45.421875" style="0" customWidth="1"/>
    <col min="3" max="3" width="16.140625" style="23" customWidth="1"/>
    <col min="4" max="5" width="14.8515625" style="23" customWidth="1"/>
    <col min="6" max="6" width="17.8515625" style="23" customWidth="1"/>
    <col min="7" max="7" width="13.8515625" style="23" customWidth="1"/>
    <col min="8" max="8" width="14.7109375" style="23" customWidth="1"/>
    <col min="9" max="9" width="10.57421875" style="23" customWidth="1"/>
    <col min="10" max="10" width="35.00390625" style="0" customWidth="1"/>
    <col min="11" max="11" width="9.140625" style="0" customWidth="1"/>
    <col min="16" max="16" width="50.00390625" style="0" customWidth="1"/>
  </cols>
  <sheetData>
    <row r="1" spans="2:10" ht="12.75" customHeight="1">
      <c r="B1" s="5"/>
      <c r="C1" s="5"/>
      <c r="D1" s="5"/>
      <c r="E1" s="5"/>
      <c r="F1" s="5"/>
      <c r="G1" s="5"/>
      <c r="H1" s="5"/>
      <c r="I1" s="5"/>
      <c r="J1" s="5"/>
    </row>
    <row r="2" spans="1:10" ht="27.75" customHeight="1">
      <c r="A2" s="63" t="s">
        <v>172</v>
      </c>
      <c r="B2" s="63"/>
      <c r="C2" s="63"/>
      <c r="D2" s="63"/>
      <c r="E2" s="63"/>
      <c r="F2" s="63"/>
      <c r="G2" s="63"/>
      <c r="H2" s="63"/>
      <c r="I2" s="63"/>
      <c r="J2" s="63"/>
    </row>
    <row r="3" spans="2:10" ht="12.75" customHeight="1">
      <c r="B3" s="9"/>
      <c r="C3" s="9"/>
      <c r="D3" s="9"/>
      <c r="E3" s="9"/>
      <c r="F3" s="9"/>
      <c r="G3" s="9"/>
      <c r="H3" s="9"/>
      <c r="I3" s="9"/>
      <c r="J3" s="9"/>
    </row>
    <row r="4" spans="2:10" ht="12.75" customHeight="1">
      <c r="B4" s="5"/>
      <c r="C4" s="5"/>
      <c r="D4" s="24"/>
      <c r="E4" s="24"/>
      <c r="F4" s="24"/>
      <c r="G4" s="5"/>
      <c r="H4" s="5"/>
      <c r="I4" s="5"/>
      <c r="J4" s="19" t="s">
        <v>204</v>
      </c>
    </row>
    <row r="5" spans="1:10" ht="12.75" customHeight="1">
      <c r="A5" s="64" t="s">
        <v>157</v>
      </c>
      <c r="B5" s="57" t="s">
        <v>153</v>
      </c>
      <c r="C5" s="66" t="s">
        <v>219</v>
      </c>
      <c r="D5" s="57" t="s">
        <v>220</v>
      </c>
      <c r="E5" s="57" t="s">
        <v>156</v>
      </c>
      <c r="F5" s="58" t="s">
        <v>170</v>
      </c>
      <c r="G5" s="58" t="s">
        <v>166</v>
      </c>
      <c r="H5" s="58" t="s">
        <v>171</v>
      </c>
      <c r="I5" s="58" t="s">
        <v>167</v>
      </c>
      <c r="J5" s="65" t="s">
        <v>169</v>
      </c>
    </row>
    <row r="6" spans="1:10" ht="12.75" customHeight="1">
      <c r="A6" s="64"/>
      <c r="B6" s="57"/>
      <c r="C6" s="66"/>
      <c r="D6" s="57"/>
      <c r="E6" s="57"/>
      <c r="F6" s="59"/>
      <c r="G6" s="59"/>
      <c r="H6" s="59"/>
      <c r="I6" s="59"/>
      <c r="J6" s="65"/>
    </row>
    <row r="7" spans="1:10" ht="9" customHeight="1">
      <c r="A7" s="64"/>
      <c r="B7" s="57"/>
      <c r="C7" s="66"/>
      <c r="D7" s="57"/>
      <c r="E7" s="57"/>
      <c r="F7" s="59"/>
      <c r="G7" s="59"/>
      <c r="H7" s="59"/>
      <c r="I7" s="59"/>
      <c r="J7" s="65"/>
    </row>
    <row r="8" spans="1:10" ht="31.5" customHeight="1">
      <c r="A8" s="64"/>
      <c r="B8" s="57"/>
      <c r="C8" s="66"/>
      <c r="D8" s="57"/>
      <c r="E8" s="57"/>
      <c r="F8" s="60"/>
      <c r="G8" s="60"/>
      <c r="H8" s="60"/>
      <c r="I8" s="60"/>
      <c r="J8" s="65"/>
    </row>
    <row r="9" spans="1:10" ht="13.5" customHeight="1">
      <c r="A9" s="8">
        <v>1</v>
      </c>
      <c r="B9" s="6" t="s">
        <v>165</v>
      </c>
      <c r="C9" s="7">
        <v>3</v>
      </c>
      <c r="D9" s="6" t="s">
        <v>154</v>
      </c>
      <c r="E9" s="6" t="s">
        <v>155</v>
      </c>
      <c r="F9" s="6" t="s">
        <v>168</v>
      </c>
      <c r="G9" s="7">
        <v>7</v>
      </c>
      <c r="H9" s="7">
        <v>8</v>
      </c>
      <c r="I9" s="7">
        <v>9</v>
      </c>
      <c r="J9" s="7">
        <v>10</v>
      </c>
    </row>
    <row r="10" spans="1:10" s="22" customFormat="1" ht="12.75">
      <c r="A10" s="21"/>
      <c r="B10" s="20" t="s">
        <v>158</v>
      </c>
      <c r="C10" s="40">
        <f>C11+C87</f>
        <v>3961381746</v>
      </c>
      <c r="D10" s="40">
        <f>D11+D87</f>
        <v>5111997853</v>
      </c>
      <c r="E10" s="40">
        <f>E11+E87</f>
        <v>5077212386.25</v>
      </c>
      <c r="F10" s="38">
        <f>E10-C10</f>
        <v>1115830640.25</v>
      </c>
      <c r="G10" s="27">
        <f>E10/C10*100</f>
        <v>128.16771297986386</v>
      </c>
      <c r="H10" s="25">
        <f>E10-D10</f>
        <v>-34785466.75</v>
      </c>
      <c r="I10" s="27">
        <f>E10/D10*100</f>
        <v>99.31953283725294</v>
      </c>
      <c r="J10" s="20"/>
    </row>
    <row r="11" spans="1:10" ht="12.75">
      <c r="A11" s="11" t="s">
        <v>0</v>
      </c>
      <c r="B11" s="10" t="s">
        <v>1</v>
      </c>
      <c r="C11" s="41">
        <f>C12+C19+C25+C36+C42+C48+C58+C64+C70+C78+C81+C82</f>
        <v>946679160</v>
      </c>
      <c r="D11" s="33">
        <f>D12+D19+D25+D36+D42+D48+D58+D64+D70+D78+D81+D82</f>
        <v>1070691272.52</v>
      </c>
      <c r="E11" s="33">
        <f>E12+E19+E25+E36+E42+E48+E58+E64+E70+E78+E81+E82</f>
        <v>1082863894.54</v>
      </c>
      <c r="F11" s="31">
        <f aca="true" t="shared" si="0" ref="F11:F76">E11-C11</f>
        <v>136184734.53999996</v>
      </c>
      <c r="G11" s="27">
        <f aca="true" t="shared" si="1" ref="G11:G73">E11/C11*100</f>
        <v>114.3855215467086</v>
      </c>
      <c r="H11" s="25">
        <f aca="true" t="shared" si="2" ref="H11:H76">E11-D11</f>
        <v>12172622.01999998</v>
      </c>
      <c r="I11" s="27">
        <f aca="true" t="shared" si="3" ref="I11:I74">E11/D11*100</f>
        <v>101.1368937370107</v>
      </c>
      <c r="J11" s="29"/>
    </row>
    <row r="12" spans="1:10" ht="12.75" outlineLevel="1">
      <c r="A12" s="11" t="s">
        <v>2</v>
      </c>
      <c r="B12" s="10" t="s">
        <v>3</v>
      </c>
      <c r="C12" s="41">
        <f>C13</f>
        <v>657651000</v>
      </c>
      <c r="D12" s="33">
        <f>D13</f>
        <v>725803000</v>
      </c>
      <c r="E12" s="33">
        <f>E13</f>
        <v>749994454.9099998</v>
      </c>
      <c r="F12" s="31">
        <f t="shared" si="0"/>
        <v>92343454.90999985</v>
      </c>
      <c r="G12" s="27">
        <f t="shared" si="1"/>
        <v>114.04140720686198</v>
      </c>
      <c r="H12" s="25">
        <f t="shared" si="2"/>
        <v>24191454.909999847</v>
      </c>
      <c r="I12" s="27">
        <f t="shared" si="3"/>
        <v>103.33306074926665</v>
      </c>
      <c r="J12" s="29"/>
    </row>
    <row r="13" spans="1:10" ht="12.75" outlineLevel="2">
      <c r="A13" s="11" t="s">
        <v>4</v>
      </c>
      <c r="B13" s="10" t="s">
        <v>5</v>
      </c>
      <c r="C13" s="41">
        <f>C14+C15+C16+C17+C18</f>
        <v>657651000</v>
      </c>
      <c r="D13" s="41">
        <f>D14+D15+D16+D17+D18</f>
        <v>725803000</v>
      </c>
      <c r="E13" s="41">
        <f>E14+E15+E16+E17+E18</f>
        <v>749994454.9099998</v>
      </c>
      <c r="F13" s="32">
        <f>F14+F15+F16+F17+F18</f>
        <v>92343454.91</v>
      </c>
      <c r="G13" s="27">
        <f t="shared" si="1"/>
        <v>114.04140720686198</v>
      </c>
      <c r="H13" s="32">
        <f>H14+H15+H16+H17+H18</f>
        <v>24191454.909999993</v>
      </c>
      <c r="I13" s="27">
        <f t="shared" si="3"/>
        <v>103.33306074926665</v>
      </c>
      <c r="J13" s="29"/>
    </row>
    <row r="14" spans="1:16" ht="94.5" customHeight="1" outlineLevel="3">
      <c r="A14" s="13" t="s">
        <v>6</v>
      </c>
      <c r="B14" s="12" t="s">
        <v>7</v>
      </c>
      <c r="C14" s="34">
        <v>650602000</v>
      </c>
      <c r="D14" s="42">
        <v>717322000</v>
      </c>
      <c r="E14" s="34">
        <v>740841523.13</v>
      </c>
      <c r="F14" s="35">
        <f t="shared" si="0"/>
        <v>90239523.13</v>
      </c>
      <c r="G14" s="28">
        <f t="shared" si="1"/>
        <v>113.87015765859927</v>
      </c>
      <c r="H14" s="26">
        <f t="shared" si="2"/>
        <v>23519523.129999995</v>
      </c>
      <c r="I14" s="28">
        <f t="shared" si="3"/>
        <v>103.2787957332969</v>
      </c>
      <c r="J14" s="30" t="s">
        <v>240</v>
      </c>
      <c r="P14" s="1"/>
    </row>
    <row r="15" spans="1:16" ht="78.75" outlineLevel="3">
      <c r="A15" s="13" t="s">
        <v>8</v>
      </c>
      <c r="B15" s="14" t="s">
        <v>9</v>
      </c>
      <c r="C15" s="34">
        <v>521000</v>
      </c>
      <c r="D15" s="42">
        <v>609000</v>
      </c>
      <c r="E15" s="34">
        <v>641873.41</v>
      </c>
      <c r="F15" s="35">
        <f t="shared" si="0"/>
        <v>120873.41000000003</v>
      </c>
      <c r="G15" s="28">
        <f t="shared" si="1"/>
        <v>123.20027063339731</v>
      </c>
      <c r="H15" s="46">
        <f t="shared" si="2"/>
        <v>32873.41000000003</v>
      </c>
      <c r="I15" s="28">
        <f t="shared" si="3"/>
        <v>105.39793267651889</v>
      </c>
      <c r="J15" s="39" t="s">
        <v>237</v>
      </c>
      <c r="P15" s="2"/>
    </row>
    <row r="16" spans="1:16" ht="54" customHeight="1" outlineLevel="3">
      <c r="A16" s="13" t="s">
        <v>10</v>
      </c>
      <c r="B16" s="12" t="s">
        <v>11</v>
      </c>
      <c r="C16" s="34">
        <v>1303000</v>
      </c>
      <c r="D16" s="42">
        <v>2186000</v>
      </c>
      <c r="E16" s="34">
        <v>2410587.63</v>
      </c>
      <c r="F16" s="35">
        <f t="shared" si="0"/>
        <v>1107587.63</v>
      </c>
      <c r="G16" s="28">
        <f t="shared" si="1"/>
        <v>185.00288795088258</v>
      </c>
      <c r="H16" s="46">
        <f t="shared" si="2"/>
        <v>224587.6299999999</v>
      </c>
      <c r="I16" s="28">
        <f t="shared" si="3"/>
        <v>110.27390805123514</v>
      </c>
      <c r="J16" s="67" t="s">
        <v>236</v>
      </c>
      <c r="P16" s="2"/>
    </row>
    <row r="17" spans="1:16" ht="66.75" customHeight="1" outlineLevel="3">
      <c r="A17" s="13" t="s">
        <v>213</v>
      </c>
      <c r="B17" s="12" t="s">
        <v>215</v>
      </c>
      <c r="C17" s="34">
        <v>1978000</v>
      </c>
      <c r="D17" s="42">
        <v>911000</v>
      </c>
      <c r="E17" s="34">
        <v>794267.81</v>
      </c>
      <c r="F17" s="35">
        <f t="shared" si="0"/>
        <v>-1183732.19</v>
      </c>
      <c r="G17" s="28">
        <f t="shared" si="1"/>
        <v>40.15509656218403</v>
      </c>
      <c r="H17" s="46">
        <f t="shared" si="2"/>
        <v>-116732.18999999994</v>
      </c>
      <c r="I17" s="28">
        <f t="shared" si="3"/>
        <v>87.18636772777168</v>
      </c>
      <c r="J17" s="68" t="s">
        <v>238</v>
      </c>
      <c r="P17" s="2"/>
    </row>
    <row r="18" spans="1:16" ht="79.5" customHeight="1" outlineLevel="3">
      <c r="A18" s="13" t="s">
        <v>214</v>
      </c>
      <c r="B18" s="12" t="s">
        <v>216</v>
      </c>
      <c r="C18" s="34">
        <v>3247000</v>
      </c>
      <c r="D18" s="42">
        <v>4775000</v>
      </c>
      <c r="E18" s="34">
        <v>5306202.93</v>
      </c>
      <c r="F18" s="35">
        <f t="shared" si="0"/>
        <v>2059202.9299999997</v>
      </c>
      <c r="G18" s="28">
        <f t="shared" si="1"/>
        <v>163.41863042808745</v>
      </c>
      <c r="H18" s="26">
        <f t="shared" si="2"/>
        <v>531202.9299999997</v>
      </c>
      <c r="I18" s="28">
        <f t="shared" si="3"/>
        <v>111.12466869109947</v>
      </c>
      <c r="J18" s="39" t="s">
        <v>239</v>
      </c>
      <c r="P18" s="2"/>
    </row>
    <row r="19" spans="1:16" ht="31.5" outlineLevel="1">
      <c r="A19" s="11" t="s">
        <v>12</v>
      </c>
      <c r="B19" s="10" t="s">
        <v>13</v>
      </c>
      <c r="C19" s="41">
        <f>C20</f>
        <v>13220310</v>
      </c>
      <c r="D19" s="33">
        <f>D20</f>
        <v>13936600</v>
      </c>
      <c r="E19" s="33">
        <f>E20</f>
        <v>14928024.100000001</v>
      </c>
      <c r="F19" s="31">
        <f t="shared" si="0"/>
        <v>1707714.1000000015</v>
      </c>
      <c r="G19" s="27">
        <f t="shared" si="1"/>
        <v>112.91735292137628</v>
      </c>
      <c r="H19" s="25">
        <f t="shared" si="2"/>
        <v>991424.1000000015</v>
      </c>
      <c r="I19" s="27">
        <f t="shared" si="3"/>
        <v>107.1138161388</v>
      </c>
      <c r="J19" s="61"/>
      <c r="P19" s="4"/>
    </row>
    <row r="20" spans="1:16" ht="25.5" customHeight="1" outlineLevel="2">
      <c r="A20" s="11" t="s">
        <v>14</v>
      </c>
      <c r="B20" s="10" t="s">
        <v>15</v>
      </c>
      <c r="C20" s="41">
        <f>C21+C22+C23+C24</f>
        <v>13220310</v>
      </c>
      <c r="D20" s="33">
        <f>D21+D22+D23+D24</f>
        <v>13936600</v>
      </c>
      <c r="E20" s="33">
        <f>E21+E22+E23+E24</f>
        <v>14928024.100000001</v>
      </c>
      <c r="F20" s="31">
        <f t="shared" si="0"/>
        <v>1707714.1000000015</v>
      </c>
      <c r="G20" s="27">
        <f t="shared" si="1"/>
        <v>112.91735292137628</v>
      </c>
      <c r="H20" s="25">
        <f t="shared" si="2"/>
        <v>991424.1000000015</v>
      </c>
      <c r="I20" s="27">
        <f t="shared" si="3"/>
        <v>107.1138161388</v>
      </c>
      <c r="J20" s="62"/>
      <c r="P20" s="4"/>
    </row>
    <row r="21" spans="1:16" ht="56.25" outlineLevel="3">
      <c r="A21" s="13" t="s">
        <v>16</v>
      </c>
      <c r="B21" s="12" t="s">
        <v>17</v>
      </c>
      <c r="C21" s="43">
        <v>6077620</v>
      </c>
      <c r="D21" s="43">
        <v>6896600</v>
      </c>
      <c r="E21" s="34">
        <v>7483523.57</v>
      </c>
      <c r="F21" s="35">
        <f t="shared" si="0"/>
        <v>1405903.5700000003</v>
      </c>
      <c r="G21" s="28">
        <f t="shared" si="1"/>
        <v>123.13246912442699</v>
      </c>
      <c r="H21" s="26">
        <f t="shared" si="2"/>
        <v>586923.5700000003</v>
      </c>
      <c r="I21" s="28">
        <f t="shared" si="3"/>
        <v>108.51033219267465</v>
      </c>
      <c r="J21" s="29"/>
      <c r="P21" s="4"/>
    </row>
    <row r="22" spans="1:16" ht="67.5" outlineLevel="3">
      <c r="A22" s="13" t="s">
        <v>18</v>
      </c>
      <c r="B22" s="14" t="s">
        <v>19</v>
      </c>
      <c r="C22" s="43">
        <v>34290</v>
      </c>
      <c r="D22" s="43">
        <v>40000</v>
      </c>
      <c r="E22" s="34">
        <v>40422.64</v>
      </c>
      <c r="F22" s="35">
        <f t="shared" si="0"/>
        <v>6132.639999999999</v>
      </c>
      <c r="G22" s="28">
        <f t="shared" si="1"/>
        <v>117.88463108778069</v>
      </c>
      <c r="H22" s="26">
        <f t="shared" si="2"/>
        <v>422.6399999999994</v>
      </c>
      <c r="I22" s="28">
        <f t="shared" si="3"/>
        <v>101.0566</v>
      </c>
      <c r="J22" s="29"/>
      <c r="P22" s="1"/>
    </row>
    <row r="23" spans="1:16" ht="56.25" outlineLevel="3">
      <c r="A23" s="13" t="s">
        <v>20</v>
      </c>
      <c r="B23" s="12" t="s">
        <v>21</v>
      </c>
      <c r="C23" s="43">
        <v>7974160</v>
      </c>
      <c r="D23" s="43">
        <v>7800000</v>
      </c>
      <c r="E23" s="34">
        <v>8262655.18</v>
      </c>
      <c r="F23" s="35">
        <f t="shared" si="0"/>
        <v>288495.1799999997</v>
      </c>
      <c r="G23" s="28">
        <f t="shared" si="1"/>
        <v>103.61787548782569</v>
      </c>
      <c r="H23" s="26">
        <f t="shared" si="2"/>
        <v>462655.1799999997</v>
      </c>
      <c r="I23" s="28">
        <f t="shared" si="3"/>
        <v>105.93147666666667</v>
      </c>
      <c r="J23" s="29"/>
      <c r="P23" s="4"/>
    </row>
    <row r="24" spans="1:16" ht="56.25" outlineLevel="3">
      <c r="A24" s="13" t="s">
        <v>22</v>
      </c>
      <c r="B24" s="12" t="s">
        <v>23</v>
      </c>
      <c r="C24" s="43">
        <v>-865760</v>
      </c>
      <c r="D24" s="34">
        <v>-800000</v>
      </c>
      <c r="E24" s="34">
        <v>-858577.29</v>
      </c>
      <c r="F24" s="35">
        <f t="shared" si="0"/>
        <v>7182.709999999963</v>
      </c>
      <c r="G24" s="28">
        <f t="shared" si="1"/>
        <v>99.17035783588986</v>
      </c>
      <c r="H24" s="26">
        <f t="shared" si="2"/>
        <v>-58577.29000000004</v>
      </c>
      <c r="I24" s="28">
        <f t="shared" si="3"/>
        <v>107.32216125000001</v>
      </c>
      <c r="J24" s="29"/>
      <c r="P24" s="2"/>
    </row>
    <row r="25" spans="1:16" ht="12.75" outlineLevel="1">
      <c r="A25" s="11" t="s">
        <v>24</v>
      </c>
      <c r="B25" s="15" t="s">
        <v>25</v>
      </c>
      <c r="C25" s="41">
        <f>C26+C29+C32+C34</f>
        <v>77107000</v>
      </c>
      <c r="D25" s="33">
        <f>D26+D29+D32+D34</f>
        <v>94887000</v>
      </c>
      <c r="E25" s="33">
        <f>E26+E29+E32+E34</f>
        <v>96372244.96000001</v>
      </c>
      <c r="F25" s="31">
        <f t="shared" si="0"/>
        <v>19265244.96000001</v>
      </c>
      <c r="G25" s="27">
        <f t="shared" si="1"/>
        <v>124.98507912381498</v>
      </c>
      <c r="H25" s="25">
        <f t="shared" si="2"/>
        <v>1485244.9600000083</v>
      </c>
      <c r="I25" s="27">
        <f t="shared" si="3"/>
        <v>101.56527760388674</v>
      </c>
      <c r="J25" s="29"/>
      <c r="P25" s="4"/>
    </row>
    <row r="26" spans="1:16" ht="21" outlineLevel="2">
      <c r="A26" s="11" t="s">
        <v>26</v>
      </c>
      <c r="B26" s="15" t="s">
        <v>27</v>
      </c>
      <c r="C26" s="41">
        <f>C27+C28</f>
        <v>63647000</v>
      </c>
      <c r="D26" s="33">
        <f>D27+D28</f>
        <v>87526000</v>
      </c>
      <c r="E26" s="33">
        <f>E27+E28</f>
        <v>88513535.89</v>
      </c>
      <c r="F26" s="31">
        <f t="shared" si="0"/>
        <v>24866535.89</v>
      </c>
      <c r="G26" s="27">
        <f t="shared" si="1"/>
        <v>139.06945478969942</v>
      </c>
      <c r="H26" s="47">
        <f t="shared" si="2"/>
        <v>987535.8900000006</v>
      </c>
      <c r="I26" s="27">
        <f t="shared" si="3"/>
        <v>101.12827718620754</v>
      </c>
      <c r="J26" s="39"/>
      <c r="P26" s="1"/>
    </row>
    <row r="27" spans="1:16" ht="25.5" customHeight="1" outlineLevel="3">
      <c r="A27" s="13" t="s">
        <v>28</v>
      </c>
      <c r="B27" s="16" t="s">
        <v>29</v>
      </c>
      <c r="C27" s="43">
        <v>33738000</v>
      </c>
      <c r="D27" s="34">
        <v>45487000</v>
      </c>
      <c r="E27" s="34">
        <v>45715341.86</v>
      </c>
      <c r="F27" s="35">
        <f t="shared" si="0"/>
        <v>11977341.86</v>
      </c>
      <c r="G27" s="28">
        <f t="shared" si="1"/>
        <v>135.50104291896378</v>
      </c>
      <c r="H27" s="26">
        <f t="shared" si="2"/>
        <v>228341.8599999994</v>
      </c>
      <c r="I27" s="28">
        <f t="shared" si="3"/>
        <v>100.50199366852068</v>
      </c>
      <c r="J27" s="69" t="s">
        <v>241</v>
      </c>
      <c r="P27" s="4"/>
    </row>
    <row r="28" spans="1:16" ht="36" customHeight="1" outlineLevel="3">
      <c r="A28" s="13" t="s">
        <v>30</v>
      </c>
      <c r="B28" s="16" t="s">
        <v>31</v>
      </c>
      <c r="C28" s="43">
        <v>29909000</v>
      </c>
      <c r="D28" s="34">
        <v>42039000</v>
      </c>
      <c r="E28" s="34">
        <v>42798194.03</v>
      </c>
      <c r="F28" s="35">
        <f t="shared" si="0"/>
        <v>12889194.030000001</v>
      </c>
      <c r="G28" s="28">
        <f t="shared" si="1"/>
        <v>143.09470069209937</v>
      </c>
      <c r="H28" s="26">
        <f t="shared" si="2"/>
        <v>759194.0300000012</v>
      </c>
      <c r="I28" s="28">
        <f t="shared" si="3"/>
        <v>101.80592790028307</v>
      </c>
      <c r="J28" s="70"/>
      <c r="P28" s="4"/>
    </row>
    <row r="29" spans="1:16" ht="30.75" customHeight="1" outlineLevel="2">
      <c r="A29" s="11" t="s">
        <v>32</v>
      </c>
      <c r="B29" s="15" t="s">
        <v>33</v>
      </c>
      <c r="C29" s="41">
        <f>C30+C31</f>
        <v>1050000</v>
      </c>
      <c r="D29" s="33">
        <f>D30+D31</f>
        <v>25000</v>
      </c>
      <c r="E29" s="33">
        <f>E30+E31</f>
        <v>67995.9</v>
      </c>
      <c r="F29" s="31">
        <f t="shared" si="0"/>
        <v>-982004.1</v>
      </c>
      <c r="G29" s="27">
        <f t="shared" si="1"/>
        <v>6.4758</v>
      </c>
      <c r="H29" s="47">
        <f t="shared" si="2"/>
        <v>42995.899999999994</v>
      </c>
      <c r="I29" s="27">
        <f t="shared" si="3"/>
        <v>271.98359999999997</v>
      </c>
      <c r="J29" s="30"/>
      <c r="P29" s="4"/>
    </row>
    <row r="30" spans="1:16" ht="44.25" customHeight="1" outlineLevel="3">
      <c r="A30" s="13" t="s">
        <v>34</v>
      </c>
      <c r="B30" s="16" t="s">
        <v>33</v>
      </c>
      <c r="C30" s="43">
        <v>1050000</v>
      </c>
      <c r="D30" s="34">
        <v>25000</v>
      </c>
      <c r="E30" s="34">
        <v>67994.81</v>
      </c>
      <c r="F30" s="35">
        <f t="shared" si="0"/>
        <v>-982005.19</v>
      </c>
      <c r="G30" s="28">
        <f t="shared" si="1"/>
        <v>6.4756961904761905</v>
      </c>
      <c r="H30" s="26">
        <f t="shared" si="2"/>
        <v>42994.81</v>
      </c>
      <c r="I30" s="28">
        <f t="shared" si="3"/>
        <v>271.97924</v>
      </c>
      <c r="J30" s="39" t="s">
        <v>242</v>
      </c>
      <c r="P30" s="2"/>
    </row>
    <row r="31" spans="1:16" ht="33.75" outlineLevel="3">
      <c r="A31" s="13" t="s">
        <v>35</v>
      </c>
      <c r="B31" s="16" t="s">
        <v>36</v>
      </c>
      <c r="C31" s="43">
        <v>0</v>
      </c>
      <c r="D31" s="34">
        <v>0</v>
      </c>
      <c r="E31" s="34">
        <v>1.09</v>
      </c>
      <c r="F31" s="35">
        <f t="shared" si="0"/>
        <v>1.09</v>
      </c>
      <c r="G31" s="28"/>
      <c r="H31" s="26">
        <f t="shared" si="2"/>
        <v>1.09</v>
      </c>
      <c r="I31" s="28"/>
      <c r="J31" s="29"/>
      <c r="P31" s="4"/>
    </row>
    <row r="32" spans="1:16" ht="21.75" customHeight="1" outlineLevel="2">
      <c r="A32" s="11" t="s">
        <v>37</v>
      </c>
      <c r="B32" s="15" t="s">
        <v>38</v>
      </c>
      <c r="C32" s="41">
        <f>C33</f>
        <v>170000</v>
      </c>
      <c r="D32" s="33">
        <f>D33</f>
        <v>105000</v>
      </c>
      <c r="E32" s="33">
        <f>E33</f>
        <v>105000</v>
      </c>
      <c r="F32" s="31">
        <f t="shared" si="0"/>
        <v>-65000</v>
      </c>
      <c r="G32" s="27">
        <f t="shared" si="1"/>
        <v>61.76470588235294</v>
      </c>
      <c r="H32" s="47">
        <f t="shared" si="2"/>
        <v>0</v>
      </c>
      <c r="I32" s="27">
        <f t="shared" si="3"/>
        <v>100</v>
      </c>
      <c r="J32" s="71"/>
      <c r="P32" s="4"/>
    </row>
    <row r="33" spans="1:16" ht="40.5" customHeight="1" outlineLevel="3">
      <c r="A33" s="13" t="s">
        <v>39</v>
      </c>
      <c r="B33" s="16" t="s">
        <v>38</v>
      </c>
      <c r="C33" s="43">
        <v>170000</v>
      </c>
      <c r="D33" s="34">
        <v>105000</v>
      </c>
      <c r="E33" s="34">
        <v>105000</v>
      </c>
      <c r="F33" s="35">
        <f t="shared" si="0"/>
        <v>-65000</v>
      </c>
      <c r="G33" s="28">
        <f t="shared" si="1"/>
        <v>61.76470588235294</v>
      </c>
      <c r="H33" s="26">
        <f t="shared" si="2"/>
        <v>0</v>
      </c>
      <c r="I33" s="28">
        <f t="shared" si="3"/>
        <v>100</v>
      </c>
      <c r="J33" s="39" t="s">
        <v>243</v>
      </c>
      <c r="P33" s="4"/>
    </row>
    <row r="34" spans="1:16" ht="21" outlineLevel="2">
      <c r="A34" s="11" t="s">
        <v>40</v>
      </c>
      <c r="B34" s="15" t="s">
        <v>41</v>
      </c>
      <c r="C34" s="41">
        <f>C35</f>
        <v>12240000</v>
      </c>
      <c r="D34" s="33">
        <f>D35</f>
        <v>7231000</v>
      </c>
      <c r="E34" s="33">
        <f>E35</f>
        <v>7685713.17</v>
      </c>
      <c r="F34" s="31">
        <f t="shared" si="0"/>
        <v>-4554286.83</v>
      </c>
      <c r="G34" s="27">
        <f t="shared" si="1"/>
        <v>62.79177426470588</v>
      </c>
      <c r="H34" s="25">
        <f t="shared" si="2"/>
        <v>454713.1699999999</v>
      </c>
      <c r="I34" s="27">
        <f t="shared" si="3"/>
        <v>106.28838570045637</v>
      </c>
      <c r="J34" s="29"/>
      <c r="P34" s="1"/>
    </row>
    <row r="35" spans="1:16" ht="90" outlineLevel="3">
      <c r="A35" s="13" t="s">
        <v>42</v>
      </c>
      <c r="B35" s="16" t="s">
        <v>43</v>
      </c>
      <c r="C35" s="43">
        <v>12240000</v>
      </c>
      <c r="D35" s="34">
        <v>7231000</v>
      </c>
      <c r="E35" s="34">
        <v>7685713.17</v>
      </c>
      <c r="F35" s="35">
        <f t="shared" si="0"/>
        <v>-4554286.83</v>
      </c>
      <c r="G35" s="28">
        <f t="shared" si="1"/>
        <v>62.79177426470588</v>
      </c>
      <c r="H35" s="26">
        <f t="shared" si="2"/>
        <v>454713.1699999999</v>
      </c>
      <c r="I35" s="28">
        <f t="shared" si="3"/>
        <v>106.28838570045637</v>
      </c>
      <c r="J35" s="39" t="s">
        <v>244</v>
      </c>
      <c r="P35" s="1"/>
    </row>
    <row r="36" spans="1:16" ht="12.75" outlineLevel="1">
      <c r="A36" s="11" t="s">
        <v>44</v>
      </c>
      <c r="B36" s="15" t="s">
        <v>45</v>
      </c>
      <c r="C36" s="41">
        <f>C37+C39</f>
        <v>24785000</v>
      </c>
      <c r="D36" s="33">
        <f>D37+D39</f>
        <v>27181000</v>
      </c>
      <c r="E36" s="33">
        <f>E37+E39</f>
        <v>27832318.35</v>
      </c>
      <c r="F36" s="31">
        <f t="shared" si="0"/>
        <v>3047318.3500000015</v>
      </c>
      <c r="G36" s="27">
        <f t="shared" si="1"/>
        <v>112.29501049021586</v>
      </c>
      <c r="H36" s="25">
        <f t="shared" si="2"/>
        <v>651318.3500000015</v>
      </c>
      <c r="I36" s="27">
        <f t="shared" si="3"/>
        <v>102.3962265921048</v>
      </c>
      <c r="J36" s="29"/>
      <c r="P36" s="1"/>
    </row>
    <row r="37" spans="1:16" ht="12.75" outlineLevel="2">
      <c r="A37" s="11" t="s">
        <v>46</v>
      </c>
      <c r="B37" s="15" t="s">
        <v>47</v>
      </c>
      <c r="C37" s="41">
        <f>C38</f>
        <v>18961000</v>
      </c>
      <c r="D37" s="33">
        <f>D38</f>
        <v>22652000</v>
      </c>
      <c r="E37" s="33">
        <f>E38</f>
        <v>23402445.52</v>
      </c>
      <c r="F37" s="31">
        <f t="shared" si="0"/>
        <v>4441445.52</v>
      </c>
      <c r="G37" s="27">
        <f t="shared" si="1"/>
        <v>123.42411012077422</v>
      </c>
      <c r="H37" s="25">
        <f t="shared" si="2"/>
        <v>750445.5199999996</v>
      </c>
      <c r="I37" s="27">
        <f t="shared" si="3"/>
        <v>103.31293272117253</v>
      </c>
      <c r="J37" s="29"/>
      <c r="P37" s="4"/>
    </row>
    <row r="38" spans="1:16" ht="45" outlineLevel="3">
      <c r="A38" s="13" t="s">
        <v>48</v>
      </c>
      <c r="B38" s="16" t="s">
        <v>49</v>
      </c>
      <c r="C38" s="43">
        <v>18961000</v>
      </c>
      <c r="D38" s="34">
        <v>22652000</v>
      </c>
      <c r="E38" s="34">
        <v>23402445.52</v>
      </c>
      <c r="F38" s="35">
        <f t="shared" si="0"/>
        <v>4441445.52</v>
      </c>
      <c r="G38" s="28">
        <f t="shared" si="1"/>
        <v>123.42411012077422</v>
      </c>
      <c r="H38" s="26">
        <f t="shared" si="2"/>
        <v>750445.5199999996</v>
      </c>
      <c r="I38" s="28">
        <f t="shared" si="3"/>
        <v>103.31293272117253</v>
      </c>
      <c r="J38" s="72" t="s">
        <v>245</v>
      </c>
      <c r="P38" s="4"/>
    </row>
    <row r="39" spans="1:16" ht="12.75" outlineLevel="2">
      <c r="A39" s="11" t="s">
        <v>50</v>
      </c>
      <c r="B39" s="15" t="s">
        <v>51</v>
      </c>
      <c r="C39" s="41">
        <f>C40+C41</f>
        <v>5824000</v>
      </c>
      <c r="D39" s="33">
        <f>D40+D41</f>
        <v>4529000</v>
      </c>
      <c r="E39" s="33">
        <f>E40+E41</f>
        <v>4429872.83</v>
      </c>
      <c r="F39" s="31">
        <f t="shared" si="0"/>
        <v>-1394127.17</v>
      </c>
      <c r="G39" s="27">
        <f t="shared" si="1"/>
        <v>76.06237688873627</v>
      </c>
      <c r="H39" s="25">
        <f t="shared" si="2"/>
        <v>-99127.16999999993</v>
      </c>
      <c r="I39" s="27">
        <f t="shared" si="3"/>
        <v>97.81127909030691</v>
      </c>
      <c r="J39" s="29"/>
      <c r="P39" s="4"/>
    </row>
    <row r="40" spans="1:16" ht="19.5" customHeight="1" outlineLevel="3">
      <c r="A40" s="13" t="s">
        <v>52</v>
      </c>
      <c r="B40" s="16" t="s">
        <v>53</v>
      </c>
      <c r="C40" s="43">
        <v>5016000</v>
      </c>
      <c r="D40" s="34">
        <v>3705000</v>
      </c>
      <c r="E40" s="34">
        <v>3622172.54</v>
      </c>
      <c r="F40" s="35">
        <f t="shared" si="0"/>
        <v>-1393827.46</v>
      </c>
      <c r="G40" s="28">
        <f t="shared" si="1"/>
        <v>72.21237121212121</v>
      </c>
      <c r="H40" s="26">
        <f t="shared" si="2"/>
        <v>-82827.45999999996</v>
      </c>
      <c r="I40" s="28">
        <f t="shared" si="3"/>
        <v>97.76444102564102</v>
      </c>
      <c r="J40" s="73" t="s">
        <v>247</v>
      </c>
      <c r="P40" s="4"/>
    </row>
    <row r="41" spans="1:16" ht="26.25" customHeight="1" outlineLevel="3">
      <c r="A41" s="13" t="s">
        <v>54</v>
      </c>
      <c r="B41" s="16" t="s">
        <v>55</v>
      </c>
      <c r="C41" s="43">
        <v>808000</v>
      </c>
      <c r="D41" s="34">
        <v>824000</v>
      </c>
      <c r="E41" s="34">
        <v>807700.29</v>
      </c>
      <c r="F41" s="35">
        <f t="shared" si="0"/>
        <v>-299.70999999996275</v>
      </c>
      <c r="G41" s="28">
        <f t="shared" si="1"/>
        <v>99.96290717821783</v>
      </c>
      <c r="H41" s="26">
        <f t="shared" si="2"/>
        <v>-16299.709999999963</v>
      </c>
      <c r="I41" s="28">
        <f t="shared" si="3"/>
        <v>98.02187985436893</v>
      </c>
      <c r="J41" s="74"/>
      <c r="P41" s="4"/>
    </row>
    <row r="42" spans="1:16" ht="12.75" outlineLevel="1">
      <c r="A42" s="11" t="s">
        <v>56</v>
      </c>
      <c r="B42" s="15" t="s">
        <v>57</v>
      </c>
      <c r="C42" s="33">
        <f>C43+C45</f>
        <v>16565000</v>
      </c>
      <c r="D42" s="33">
        <f>D43+D45</f>
        <v>34965200</v>
      </c>
      <c r="E42" s="33">
        <f>E43+E45</f>
        <v>39161774.26</v>
      </c>
      <c r="F42" s="31">
        <f t="shared" si="0"/>
        <v>22596774.259999998</v>
      </c>
      <c r="G42" s="27">
        <f t="shared" si="1"/>
        <v>236.41276341684275</v>
      </c>
      <c r="H42" s="25">
        <f t="shared" si="2"/>
        <v>4196574.259999998</v>
      </c>
      <c r="I42" s="27">
        <f t="shared" si="3"/>
        <v>112.00214573347213</v>
      </c>
      <c r="J42" s="29"/>
      <c r="P42" s="4"/>
    </row>
    <row r="43" spans="1:16" ht="21" outlineLevel="2">
      <c r="A43" s="11" t="s">
        <v>58</v>
      </c>
      <c r="B43" s="15" t="s">
        <v>59</v>
      </c>
      <c r="C43" s="41">
        <f>C44</f>
        <v>16239000</v>
      </c>
      <c r="D43" s="33">
        <f>D44</f>
        <v>34552000</v>
      </c>
      <c r="E43" s="33">
        <f>E44</f>
        <v>38726574.26</v>
      </c>
      <c r="F43" s="31">
        <f t="shared" si="0"/>
        <v>22487574.259999998</v>
      </c>
      <c r="G43" s="27">
        <f t="shared" si="1"/>
        <v>238.47881187265222</v>
      </c>
      <c r="H43" s="25">
        <f t="shared" si="2"/>
        <v>4174574.259999998</v>
      </c>
      <c r="I43" s="27">
        <f t="shared" si="3"/>
        <v>112.08200468858531</v>
      </c>
      <c r="J43" s="29"/>
      <c r="P43" s="4"/>
    </row>
    <row r="44" spans="1:16" ht="33.75" outlineLevel="3">
      <c r="A44" s="13" t="s">
        <v>60</v>
      </c>
      <c r="B44" s="16" t="s">
        <v>61</v>
      </c>
      <c r="C44" s="43">
        <v>16239000</v>
      </c>
      <c r="D44" s="34">
        <v>34552000</v>
      </c>
      <c r="E44" s="34">
        <v>38726574.26</v>
      </c>
      <c r="F44" s="35">
        <f t="shared" si="0"/>
        <v>22487574.259999998</v>
      </c>
      <c r="G44" s="28">
        <f t="shared" si="1"/>
        <v>238.47881187265222</v>
      </c>
      <c r="H44" s="46">
        <f t="shared" si="2"/>
        <v>4174574.259999998</v>
      </c>
      <c r="I44" s="28">
        <f t="shared" si="3"/>
        <v>112.08200468858531</v>
      </c>
      <c r="J44" s="39" t="s">
        <v>246</v>
      </c>
      <c r="P44" s="4"/>
    </row>
    <row r="45" spans="1:16" ht="31.5" outlineLevel="2">
      <c r="A45" s="11" t="s">
        <v>62</v>
      </c>
      <c r="B45" s="15" t="s">
        <v>63</v>
      </c>
      <c r="C45" s="41">
        <f>C46+C47</f>
        <v>326000</v>
      </c>
      <c r="D45" s="33">
        <f>D46+D47</f>
        <v>413200</v>
      </c>
      <c r="E45" s="33">
        <f>E46+E47</f>
        <v>435200</v>
      </c>
      <c r="F45" s="31">
        <f t="shared" si="0"/>
        <v>109200</v>
      </c>
      <c r="G45" s="27">
        <f t="shared" si="1"/>
        <v>133.49693251533742</v>
      </c>
      <c r="H45" s="25">
        <f t="shared" si="2"/>
        <v>22000</v>
      </c>
      <c r="I45" s="27">
        <f t="shared" si="3"/>
        <v>105.324298160697</v>
      </c>
      <c r="J45" s="29"/>
      <c r="P45" s="1"/>
    </row>
    <row r="46" spans="1:16" ht="27.75" customHeight="1" outlineLevel="3">
      <c r="A46" s="13" t="s">
        <v>64</v>
      </c>
      <c r="B46" s="16" t="s">
        <v>65</v>
      </c>
      <c r="C46" s="43">
        <v>30000</v>
      </c>
      <c r="D46" s="34">
        <v>66000</v>
      </c>
      <c r="E46" s="34">
        <v>56000</v>
      </c>
      <c r="F46" s="35">
        <f t="shared" si="0"/>
        <v>26000</v>
      </c>
      <c r="G46" s="28">
        <f t="shared" si="1"/>
        <v>186.66666666666666</v>
      </c>
      <c r="H46" s="46">
        <f t="shared" si="2"/>
        <v>-10000</v>
      </c>
      <c r="I46" s="28">
        <f t="shared" si="3"/>
        <v>84.84848484848484</v>
      </c>
      <c r="J46" s="76" t="s">
        <v>248</v>
      </c>
      <c r="P46" s="1"/>
    </row>
    <row r="47" spans="1:16" ht="45" outlineLevel="3">
      <c r="A47" s="13" t="s">
        <v>66</v>
      </c>
      <c r="B47" s="16" t="s">
        <v>67</v>
      </c>
      <c r="C47" s="43">
        <v>296000</v>
      </c>
      <c r="D47" s="34">
        <v>347200</v>
      </c>
      <c r="E47" s="34">
        <v>379200</v>
      </c>
      <c r="F47" s="35">
        <f t="shared" si="0"/>
        <v>83200</v>
      </c>
      <c r="G47" s="28">
        <f t="shared" si="1"/>
        <v>128.1081081081081</v>
      </c>
      <c r="H47" s="46">
        <f t="shared" si="2"/>
        <v>32000</v>
      </c>
      <c r="I47" s="28">
        <f t="shared" si="3"/>
        <v>109.21658986175116</v>
      </c>
      <c r="J47" s="77"/>
      <c r="P47" s="1"/>
    </row>
    <row r="48" spans="1:16" ht="31.5" outlineLevel="1">
      <c r="A48" s="11" t="s">
        <v>68</v>
      </c>
      <c r="B48" s="15" t="s">
        <v>69</v>
      </c>
      <c r="C48" s="41">
        <f>C49+C54+C56</f>
        <v>109225000</v>
      </c>
      <c r="D48" s="33">
        <f>D49+D54+D56</f>
        <v>122752072.52</v>
      </c>
      <c r="E48" s="33">
        <f>E49+E54+E56</f>
        <v>111068073.94999999</v>
      </c>
      <c r="F48" s="31">
        <f t="shared" si="0"/>
        <v>1843073.949999988</v>
      </c>
      <c r="G48" s="27">
        <f t="shared" si="1"/>
        <v>101.68741034561684</v>
      </c>
      <c r="H48" s="25">
        <f t="shared" si="2"/>
        <v>-11683998.570000008</v>
      </c>
      <c r="I48" s="27">
        <f t="shared" si="3"/>
        <v>90.48162826896765</v>
      </c>
      <c r="J48" s="29"/>
      <c r="P48" s="4"/>
    </row>
    <row r="49" spans="1:16" ht="63" outlineLevel="2">
      <c r="A49" s="11" t="s">
        <v>70</v>
      </c>
      <c r="B49" s="17" t="s">
        <v>71</v>
      </c>
      <c r="C49" s="41">
        <f>C50+C51+C52+C53</f>
        <v>93596000</v>
      </c>
      <c r="D49" s="41">
        <f>D50+D51+D52+D53</f>
        <v>97704600</v>
      </c>
      <c r="E49" s="41">
        <f>E50+E51+E52+E53</f>
        <v>92715222.56</v>
      </c>
      <c r="F49" s="31">
        <f t="shared" si="0"/>
        <v>-880777.4399999976</v>
      </c>
      <c r="G49" s="27">
        <f t="shared" si="1"/>
        <v>99.0589582460789</v>
      </c>
      <c r="H49" s="25">
        <f t="shared" si="2"/>
        <v>-4989377.439999998</v>
      </c>
      <c r="I49" s="27">
        <f t="shared" si="3"/>
        <v>94.89340579665645</v>
      </c>
      <c r="J49" s="29"/>
      <c r="P49" s="1"/>
    </row>
    <row r="50" spans="1:16" ht="49.5" customHeight="1" outlineLevel="3">
      <c r="A50" s="13" t="s">
        <v>72</v>
      </c>
      <c r="B50" s="16" t="s">
        <v>73</v>
      </c>
      <c r="C50" s="43">
        <v>29698000</v>
      </c>
      <c r="D50" s="34">
        <v>36507600</v>
      </c>
      <c r="E50" s="34">
        <v>33629987.65</v>
      </c>
      <c r="F50" s="35">
        <f t="shared" si="0"/>
        <v>3931987.6499999985</v>
      </c>
      <c r="G50" s="28">
        <f t="shared" si="1"/>
        <v>113.23990723281028</v>
      </c>
      <c r="H50" s="46">
        <f t="shared" si="2"/>
        <v>-2877612.3500000015</v>
      </c>
      <c r="I50" s="28">
        <f t="shared" si="3"/>
        <v>92.11777177902682</v>
      </c>
      <c r="J50" s="78" t="s">
        <v>249</v>
      </c>
      <c r="P50" s="2"/>
    </row>
    <row r="51" spans="1:16" ht="61.5" customHeight="1" outlineLevel="3">
      <c r="A51" s="13" t="s">
        <v>159</v>
      </c>
      <c r="B51" s="18" t="s">
        <v>160</v>
      </c>
      <c r="C51" s="43">
        <v>56000</v>
      </c>
      <c r="D51" s="34">
        <v>245000</v>
      </c>
      <c r="E51" s="34">
        <v>293084.18</v>
      </c>
      <c r="F51" s="35">
        <f t="shared" si="0"/>
        <v>237084.18</v>
      </c>
      <c r="G51" s="28">
        <f t="shared" si="1"/>
        <v>523.3646071428572</v>
      </c>
      <c r="H51" s="46">
        <f t="shared" si="2"/>
        <v>48084.17999999999</v>
      </c>
      <c r="I51" s="28">
        <f t="shared" si="3"/>
        <v>119.62619591836734</v>
      </c>
      <c r="J51" s="79"/>
      <c r="P51" s="3"/>
    </row>
    <row r="52" spans="1:16" ht="60.75" customHeight="1" outlineLevel="3">
      <c r="A52" s="13" t="s">
        <v>74</v>
      </c>
      <c r="B52" s="18" t="s">
        <v>75</v>
      </c>
      <c r="C52" s="43">
        <v>190000</v>
      </c>
      <c r="D52" s="34">
        <v>100000</v>
      </c>
      <c r="E52" s="34">
        <v>80698.01</v>
      </c>
      <c r="F52" s="35">
        <f t="shared" si="0"/>
        <v>-109301.99</v>
      </c>
      <c r="G52" s="28">
        <f t="shared" si="1"/>
        <v>42.47263684210526</v>
      </c>
      <c r="H52" s="46">
        <f t="shared" si="2"/>
        <v>-19301.990000000005</v>
      </c>
      <c r="I52" s="28">
        <f t="shared" si="3"/>
        <v>80.69801</v>
      </c>
      <c r="J52" s="67" t="s">
        <v>250</v>
      </c>
      <c r="P52" s="3"/>
    </row>
    <row r="53" spans="1:16" ht="37.5" customHeight="1" outlineLevel="3">
      <c r="A53" s="13" t="s">
        <v>161</v>
      </c>
      <c r="B53" s="18" t="s">
        <v>162</v>
      </c>
      <c r="C53" s="43">
        <v>63652000</v>
      </c>
      <c r="D53" s="34">
        <v>60852000</v>
      </c>
      <c r="E53" s="34">
        <v>58711452.72</v>
      </c>
      <c r="F53" s="35">
        <f t="shared" si="0"/>
        <v>-4940547.280000001</v>
      </c>
      <c r="G53" s="28">
        <f t="shared" si="1"/>
        <v>92.2381900333061</v>
      </c>
      <c r="H53" s="46">
        <f t="shared" si="2"/>
        <v>-2140547.280000001</v>
      </c>
      <c r="I53" s="28">
        <f t="shared" si="3"/>
        <v>96.48237152435416</v>
      </c>
      <c r="J53" s="30" t="s">
        <v>260</v>
      </c>
      <c r="P53" s="3"/>
    </row>
    <row r="54" spans="1:16" ht="21" outlineLevel="2">
      <c r="A54" s="11" t="s">
        <v>76</v>
      </c>
      <c r="B54" s="15" t="s">
        <v>77</v>
      </c>
      <c r="C54" s="41">
        <f>C55</f>
        <v>1090000</v>
      </c>
      <c r="D54" s="33">
        <f>D55</f>
        <v>1304700</v>
      </c>
      <c r="E54" s="33">
        <f>E55</f>
        <v>1304956.82</v>
      </c>
      <c r="F54" s="31">
        <f t="shared" si="0"/>
        <v>214956.82000000007</v>
      </c>
      <c r="G54" s="27">
        <f t="shared" si="1"/>
        <v>119.72080917431194</v>
      </c>
      <c r="H54" s="25">
        <f t="shared" si="2"/>
        <v>256.8200000000652</v>
      </c>
      <c r="I54" s="27">
        <f t="shared" si="3"/>
        <v>100.0196842185943</v>
      </c>
      <c r="J54" s="29"/>
      <c r="P54" s="2"/>
    </row>
    <row r="55" spans="1:16" ht="33.75" outlineLevel="3">
      <c r="A55" s="13" t="s">
        <v>78</v>
      </c>
      <c r="B55" s="16" t="s">
        <v>79</v>
      </c>
      <c r="C55" s="43">
        <v>1090000</v>
      </c>
      <c r="D55" s="34">
        <v>1304700</v>
      </c>
      <c r="E55" s="34">
        <v>1304956.82</v>
      </c>
      <c r="F55" s="35">
        <f t="shared" si="0"/>
        <v>214956.82000000007</v>
      </c>
      <c r="G55" s="28">
        <f t="shared" si="1"/>
        <v>119.72080917431194</v>
      </c>
      <c r="H55" s="46">
        <f t="shared" si="2"/>
        <v>256.8200000000652</v>
      </c>
      <c r="I55" s="28">
        <f t="shared" si="3"/>
        <v>100.0196842185943</v>
      </c>
      <c r="J55" s="30" t="s">
        <v>249</v>
      </c>
      <c r="P55" s="2"/>
    </row>
    <row r="56" spans="1:16" ht="68.25" customHeight="1" outlineLevel="2">
      <c r="A56" s="11" t="s">
        <v>80</v>
      </c>
      <c r="B56" s="17" t="s">
        <v>81</v>
      </c>
      <c r="C56" s="33">
        <f>C57</f>
        <v>14539000</v>
      </c>
      <c r="D56" s="33">
        <f>D57</f>
        <v>23742772.52</v>
      </c>
      <c r="E56" s="33">
        <f>E57</f>
        <v>17047894.57</v>
      </c>
      <c r="F56" s="31">
        <f t="shared" si="0"/>
        <v>2508894.5700000003</v>
      </c>
      <c r="G56" s="27">
        <f t="shared" si="1"/>
        <v>117.25630765527202</v>
      </c>
      <c r="H56" s="25">
        <f t="shared" si="2"/>
        <v>-6694877.949999999</v>
      </c>
      <c r="I56" s="27">
        <f t="shared" si="3"/>
        <v>71.8024592774054</v>
      </c>
      <c r="J56" s="29"/>
      <c r="P56" s="1"/>
    </row>
    <row r="57" spans="1:16" ht="58.5" customHeight="1" outlineLevel="3">
      <c r="A57" s="13" t="s">
        <v>82</v>
      </c>
      <c r="B57" s="18" t="s">
        <v>83</v>
      </c>
      <c r="C57" s="43">
        <v>14539000</v>
      </c>
      <c r="D57" s="34">
        <v>23742772.52</v>
      </c>
      <c r="E57" s="34">
        <v>17047894.57</v>
      </c>
      <c r="F57" s="35">
        <f t="shared" si="0"/>
        <v>2508894.5700000003</v>
      </c>
      <c r="G57" s="28">
        <f t="shared" si="1"/>
        <v>117.25630765527202</v>
      </c>
      <c r="H57" s="46">
        <f t="shared" si="2"/>
        <v>-6694877.949999999</v>
      </c>
      <c r="I57" s="28">
        <f t="shared" si="3"/>
        <v>71.8024592774054</v>
      </c>
      <c r="J57" s="30" t="s">
        <v>249</v>
      </c>
      <c r="P57" s="1"/>
    </row>
    <row r="58" spans="1:16" ht="42.75" customHeight="1" outlineLevel="1">
      <c r="A58" s="11" t="s">
        <v>84</v>
      </c>
      <c r="B58" s="15" t="s">
        <v>85</v>
      </c>
      <c r="C58" s="41">
        <f>C59</f>
        <v>24536900</v>
      </c>
      <c r="D58" s="33">
        <f>D59</f>
        <v>14500000</v>
      </c>
      <c r="E58" s="33">
        <f>E59</f>
        <v>14466977.9</v>
      </c>
      <c r="F58" s="31">
        <f t="shared" si="0"/>
        <v>-10069922.1</v>
      </c>
      <c r="G58" s="27">
        <f t="shared" si="1"/>
        <v>58.96008827520999</v>
      </c>
      <c r="H58" s="25">
        <f t="shared" si="2"/>
        <v>-33022.09999999963</v>
      </c>
      <c r="I58" s="27">
        <f t="shared" si="3"/>
        <v>99.77226137931035</v>
      </c>
      <c r="J58" s="75"/>
      <c r="P58" s="3"/>
    </row>
    <row r="59" spans="1:16" ht="27.75" customHeight="1" outlineLevel="2">
      <c r="A59" s="11" t="s">
        <v>86</v>
      </c>
      <c r="B59" s="15" t="s">
        <v>87</v>
      </c>
      <c r="C59" s="41">
        <f>C60+C61+C62+C63</f>
        <v>24536900</v>
      </c>
      <c r="D59" s="33">
        <f>D60+D61+D62+D63</f>
        <v>14500000</v>
      </c>
      <c r="E59" s="33">
        <f>E60+E61+E62+E63</f>
        <v>14466977.9</v>
      </c>
      <c r="F59" s="31">
        <f t="shared" si="0"/>
        <v>-10069922.1</v>
      </c>
      <c r="G59" s="27">
        <f t="shared" si="1"/>
        <v>58.96008827520999</v>
      </c>
      <c r="H59" s="47">
        <f t="shared" si="2"/>
        <v>-33022.09999999963</v>
      </c>
      <c r="I59" s="27">
        <f t="shared" si="3"/>
        <v>99.77226137931035</v>
      </c>
      <c r="J59" s="80"/>
      <c r="P59" s="3"/>
    </row>
    <row r="60" spans="1:16" ht="22.5" outlineLevel="3">
      <c r="A60" s="13" t="s">
        <v>88</v>
      </c>
      <c r="B60" s="16" t="s">
        <v>89</v>
      </c>
      <c r="C60" s="43">
        <v>7959800</v>
      </c>
      <c r="D60" s="34">
        <v>13200000</v>
      </c>
      <c r="E60" s="34">
        <v>13255711.58</v>
      </c>
      <c r="F60" s="35">
        <f t="shared" si="0"/>
        <v>5295911.58</v>
      </c>
      <c r="G60" s="28">
        <f t="shared" si="1"/>
        <v>166.5332242016131</v>
      </c>
      <c r="H60" s="26">
        <f t="shared" si="2"/>
        <v>55711.580000000075</v>
      </c>
      <c r="I60" s="28">
        <f t="shared" si="3"/>
        <v>100.42205742424241</v>
      </c>
      <c r="J60" s="67" t="s">
        <v>251</v>
      </c>
      <c r="P60" s="4"/>
    </row>
    <row r="61" spans="1:16" ht="22.5" customHeight="1" outlineLevel="3">
      <c r="A61" s="13" t="s">
        <v>90</v>
      </c>
      <c r="B61" s="16" t="s">
        <v>91</v>
      </c>
      <c r="C61" s="43">
        <v>14417500</v>
      </c>
      <c r="D61" s="34">
        <v>0</v>
      </c>
      <c r="E61" s="34">
        <v>0</v>
      </c>
      <c r="F61" s="35">
        <f t="shared" si="0"/>
        <v>-14417500</v>
      </c>
      <c r="G61" s="28">
        <f t="shared" si="1"/>
        <v>0</v>
      </c>
      <c r="H61" s="26">
        <f t="shared" si="2"/>
        <v>0</v>
      </c>
      <c r="I61" s="28"/>
      <c r="J61" s="67" t="s">
        <v>252</v>
      </c>
      <c r="P61" s="1"/>
    </row>
    <row r="62" spans="1:16" ht="12.75" outlineLevel="3">
      <c r="A62" s="13" t="s">
        <v>92</v>
      </c>
      <c r="B62" s="16" t="s">
        <v>93</v>
      </c>
      <c r="C62" s="43">
        <v>0</v>
      </c>
      <c r="D62" s="34">
        <v>-1600000</v>
      </c>
      <c r="E62" s="34">
        <v>-1643608.21</v>
      </c>
      <c r="F62" s="35">
        <f t="shared" si="0"/>
        <v>-1643608.21</v>
      </c>
      <c r="G62" s="28"/>
      <c r="H62" s="26">
        <f t="shared" si="2"/>
        <v>-43608.20999999996</v>
      </c>
      <c r="I62" s="28">
        <f t="shared" si="3"/>
        <v>102.725513125</v>
      </c>
      <c r="J62" s="67"/>
      <c r="P62" s="4"/>
    </row>
    <row r="63" spans="1:16" ht="22.5" outlineLevel="3">
      <c r="A63" s="13" t="s">
        <v>94</v>
      </c>
      <c r="B63" s="16" t="s">
        <v>95</v>
      </c>
      <c r="C63" s="43">
        <v>2159600</v>
      </c>
      <c r="D63" s="34">
        <v>2900000</v>
      </c>
      <c r="E63" s="34">
        <v>2854874.53</v>
      </c>
      <c r="F63" s="35">
        <f t="shared" si="0"/>
        <v>695274.5299999998</v>
      </c>
      <c r="G63" s="28">
        <f t="shared" si="1"/>
        <v>132.19459761066864</v>
      </c>
      <c r="H63" s="26">
        <f t="shared" si="2"/>
        <v>-45125.470000000205</v>
      </c>
      <c r="I63" s="28">
        <f t="shared" si="3"/>
        <v>98.44394931034482</v>
      </c>
      <c r="J63" s="67" t="s">
        <v>251</v>
      </c>
      <c r="P63" s="4"/>
    </row>
    <row r="64" spans="1:16" ht="21" outlineLevel="1">
      <c r="A64" s="11" t="s">
        <v>96</v>
      </c>
      <c r="B64" s="15" t="s">
        <v>97</v>
      </c>
      <c r="C64" s="41">
        <f>C65+C67</f>
        <v>3959200</v>
      </c>
      <c r="D64" s="33">
        <f>D65+D67</f>
        <v>10221648</v>
      </c>
      <c r="E64" s="33">
        <f>E65+E67</f>
        <v>9967873.26</v>
      </c>
      <c r="F64" s="31">
        <f t="shared" si="0"/>
        <v>6008673.26</v>
      </c>
      <c r="G64" s="27">
        <f t="shared" si="1"/>
        <v>251.76483279450395</v>
      </c>
      <c r="H64" s="25">
        <f t="shared" si="2"/>
        <v>-253774.74000000022</v>
      </c>
      <c r="I64" s="27">
        <f t="shared" si="3"/>
        <v>97.51728155772923</v>
      </c>
      <c r="J64" s="30"/>
      <c r="P64" s="1"/>
    </row>
    <row r="65" spans="1:16" ht="12.75" outlineLevel="2">
      <c r="A65" s="11" t="s">
        <v>98</v>
      </c>
      <c r="B65" s="15" t="s">
        <v>99</v>
      </c>
      <c r="C65" s="41">
        <f>C66</f>
        <v>1177100</v>
      </c>
      <c r="D65" s="33">
        <f>D66</f>
        <v>934548</v>
      </c>
      <c r="E65" s="33">
        <f>E66</f>
        <v>864938.38</v>
      </c>
      <c r="F65" s="31">
        <f t="shared" si="0"/>
        <v>-312161.62</v>
      </c>
      <c r="G65" s="27">
        <f t="shared" si="1"/>
        <v>73.48045025911138</v>
      </c>
      <c r="H65" s="25">
        <f t="shared" si="2"/>
        <v>-69609.62</v>
      </c>
      <c r="I65" s="27">
        <f t="shared" si="3"/>
        <v>92.55152009313593</v>
      </c>
      <c r="J65" s="30"/>
      <c r="P65" s="4"/>
    </row>
    <row r="66" spans="1:16" ht="22.5" outlineLevel="3">
      <c r="A66" s="13" t="s">
        <v>100</v>
      </c>
      <c r="B66" s="16" t="s">
        <v>101</v>
      </c>
      <c r="C66" s="43">
        <v>1177100</v>
      </c>
      <c r="D66" s="34">
        <v>934548</v>
      </c>
      <c r="E66" s="34">
        <v>864938.38</v>
      </c>
      <c r="F66" s="35">
        <f t="shared" si="0"/>
        <v>-312161.62</v>
      </c>
      <c r="G66" s="28">
        <f t="shared" si="1"/>
        <v>73.48045025911138</v>
      </c>
      <c r="H66" s="26">
        <f t="shared" si="2"/>
        <v>-69609.62</v>
      </c>
      <c r="I66" s="28">
        <f t="shared" si="3"/>
        <v>92.55152009313593</v>
      </c>
      <c r="J66" s="30" t="s">
        <v>253</v>
      </c>
      <c r="P66" s="4"/>
    </row>
    <row r="67" spans="1:16" ht="12.75" outlineLevel="2">
      <c r="A67" s="11" t="s">
        <v>102</v>
      </c>
      <c r="B67" s="15" t="s">
        <v>103</v>
      </c>
      <c r="C67" s="33">
        <f>C69+C68</f>
        <v>2782100</v>
      </c>
      <c r="D67" s="33">
        <f>D69+D68</f>
        <v>9287100</v>
      </c>
      <c r="E67" s="33">
        <f>E69+E68</f>
        <v>9102934.879999999</v>
      </c>
      <c r="F67" s="31">
        <f t="shared" si="0"/>
        <v>6320834.879999999</v>
      </c>
      <c r="G67" s="27">
        <f t="shared" si="1"/>
        <v>327.1965378670788</v>
      </c>
      <c r="H67" s="25">
        <f t="shared" si="2"/>
        <v>-184165.12000000104</v>
      </c>
      <c r="I67" s="27">
        <f t="shared" si="3"/>
        <v>98.01697925078872</v>
      </c>
      <c r="J67" s="30"/>
      <c r="P67" s="1"/>
    </row>
    <row r="68" spans="1:16" ht="24" customHeight="1" outlineLevel="2">
      <c r="A68" s="13" t="s">
        <v>173</v>
      </c>
      <c r="B68" s="16" t="s">
        <v>174</v>
      </c>
      <c r="C68" s="43">
        <v>810000</v>
      </c>
      <c r="D68" s="34">
        <v>672500</v>
      </c>
      <c r="E68" s="34">
        <v>597552.85</v>
      </c>
      <c r="F68" s="35">
        <f t="shared" si="0"/>
        <v>-212447.15000000002</v>
      </c>
      <c r="G68" s="28">
        <f t="shared" si="1"/>
        <v>73.77195679012345</v>
      </c>
      <c r="H68" s="26">
        <f t="shared" si="2"/>
        <v>-74947.15000000002</v>
      </c>
      <c r="I68" s="28">
        <f t="shared" si="3"/>
        <v>88.85544237918215</v>
      </c>
      <c r="J68" s="30" t="s">
        <v>253</v>
      </c>
      <c r="P68" s="1"/>
    </row>
    <row r="69" spans="1:16" ht="12.75" outlineLevel="3">
      <c r="A69" s="13" t="s">
        <v>104</v>
      </c>
      <c r="B69" s="16" t="s">
        <v>105</v>
      </c>
      <c r="C69" s="43">
        <v>1972100</v>
      </c>
      <c r="D69" s="34">
        <v>8614600</v>
      </c>
      <c r="E69" s="34">
        <v>8505382.03</v>
      </c>
      <c r="F69" s="35">
        <f t="shared" si="0"/>
        <v>6533282.029999999</v>
      </c>
      <c r="G69" s="28">
        <f t="shared" si="1"/>
        <v>431.2855347091932</v>
      </c>
      <c r="H69" s="26">
        <f t="shared" si="2"/>
        <v>-109217.97000000067</v>
      </c>
      <c r="I69" s="28">
        <f t="shared" si="3"/>
        <v>98.73217595709608</v>
      </c>
      <c r="J69" s="30" t="s">
        <v>254</v>
      </c>
      <c r="P69" s="1"/>
    </row>
    <row r="70" spans="1:16" ht="21" outlineLevel="1">
      <c r="A70" s="11" t="s">
        <v>106</v>
      </c>
      <c r="B70" s="15" t="s">
        <v>107</v>
      </c>
      <c r="C70" s="41">
        <f>C71+C76+C74</f>
        <v>16570600</v>
      </c>
      <c r="D70" s="41">
        <f>D71+D76+D74</f>
        <v>19124280</v>
      </c>
      <c r="E70" s="41">
        <f>E71+E76+E74</f>
        <v>12053151.57</v>
      </c>
      <c r="F70" s="31">
        <f t="shared" si="0"/>
        <v>-4517448.43</v>
      </c>
      <c r="G70" s="27">
        <f t="shared" si="1"/>
        <v>72.73817224481914</v>
      </c>
      <c r="H70" s="25">
        <f t="shared" si="2"/>
        <v>-7071128.43</v>
      </c>
      <c r="I70" s="27">
        <f t="shared" si="3"/>
        <v>63.02538746556733</v>
      </c>
      <c r="J70" s="30"/>
      <c r="P70" s="4"/>
    </row>
    <row r="71" spans="1:16" ht="63" outlineLevel="2">
      <c r="A71" s="11" t="s">
        <v>108</v>
      </c>
      <c r="B71" s="17" t="s">
        <v>109</v>
      </c>
      <c r="C71" s="41">
        <f>C72+C73</f>
        <v>13123600</v>
      </c>
      <c r="D71" s="33">
        <f>D72+D73</f>
        <v>17974280</v>
      </c>
      <c r="E71" s="33">
        <f>E72+E73</f>
        <v>10949281.85</v>
      </c>
      <c r="F71" s="31">
        <f t="shared" si="0"/>
        <v>-2174318.1500000004</v>
      </c>
      <c r="G71" s="27">
        <f t="shared" si="1"/>
        <v>83.43199922277424</v>
      </c>
      <c r="H71" s="25">
        <f t="shared" si="2"/>
        <v>-7024998.15</v>
      </c>
      <c r="I71" s="27">
        <f t="shared" si="3"/>
        <v>60.91638635873036</v>
      </c>
      <c r="J71" s="29"/>
      <c r="P71" s="4"/>
    </row>
    <row r="72" spans="1:16" ht="67.5" outlineLevel="3">
      <c r="A72" s="13" t="s">
        <v>178</v>
      </c>
      <c r="B72" s="18" t="s">
        <v>110</v>
      </c>
      <c r="C72" s="43">
        <v>12614000</v>
      </c>
      <c r="D72" s="34">
        <v>17614000</v>
      </c>
      <c r="E72" s="34">
        <v>10591765.85</v>
      </c>
      <c r="F72" s="35">
        <f t="shared" si="0"/>
        <v>-2022234.1500000004</v>
      </c>
      <c r="G72" s="28">
        <f t="shared" si="1"/>
        <v>83.96833557951481</v>
      </c>
      <c r="H72" s="26">
        <f t="shared" si="2"/>
        <v>-7022234.15</v>
      </c>
      <c r="I72" s="28">
        <f t="shared" si="3"/>
        <v>60.13265499034859</v>
      </c>
      <c r="J72" s="67" t="s">
        <v>255</v>
      </c>
      <c r="P72" s="4"/>
    </row>
    <row r="73" spans="1:16" ht="67.5" outlineLevel="3">
      <c r="A73" s="13" t="s">
        <v>177</v>
      </c>
      <c r="B73" s="18" t="s">
        <v>111</v>
      </c>
      <c r="C73" s="43">
        <v>509600</v>
      </c>
      <c r="D73" s="34">
        <v>360280</v>
      </c>
      <c r="E73" s="34">
        <v>357516</v>
      </c>
      <c r="F73" s="35">
        <f t="shared" si="0"/>
        <v>-152084</v>
      </c>
      <c r="G73" s="28">
        <f t="shared" si="1"/>
        <v>70.15620094191523</v>
      </c>
      <c r="H73" s="26">
        <f t="shared" si="2"/>
        <v>-2764</v>
      </c>
      <c r="I73" s="28">
        <f t="shared" si="3"/>
        <v>99.23281891861885</v>
      </c>
      <c r="J73" s="67" t="s">
        <v>256</v>
      </c>
      <c r="P73" s="3"/>
    </row>
    <row r="74" spans="1:16" ht="42" hidden="1" outlineLevel="3">
      <c r="A74" s="11" t="s">
        <v>175</v>
      </c>
      <c r="B74" s="48" t="s">
        <v>207</v>
      </c>
      <c r="C74" s="41">
        <f>C75</f>
        <v>0</v>
      </c>
      <c r="D74" s="41">
        <f>D75</f>
        <v>0</v>
      </c>
      <c r="E74" s="41">
        <f>E75</f>
        <v>0</v>
      </c>
      <c r="F74" s="31">
        <f t="shared" si="0"/>
        <v>0</v>
      </c>
      <c r="G74" s="28"/>
      <c r="H74" s="25">
        <f t="shared" si="2"/>
        <v>0</v>
      </c>
      <c r="I74" s="27" t="e">
        <f t="shared" si="3"/>
        <v>#DIV/0!</v>
      </c>
      <c r="J74" s="29"/>
      <c r="P74" s="3"/>
    </row>
    <row r="75" spans="1:16" ht="48" customHeight="1" hidden="1" outlineLevel="3">
      <c r="A75" s="13" t="s">
        <v>176</v>
      </c>
      <c r="B75" s="49" t="s">
        <v>207</v>
      </c>
      <c r="C75" s="43"/>
      <c r="D75" s="34"/>
      <c r="E75" s="34"/>
      <c r="F75" s="35">
        <f t="shared" si="0"/>
        <v>0</v>
      </c>
      <c r="G75" s="28"/>
      <c r="H75" s="26">
        <f t="shared" si="2"/>
        <v>0</v>
      </c>
      <c r="I75" s="28" t="e">
        <f aca="true" t="shared" si="4" ref="I75:I119">E75/D75*100</f>
        <v>#DIV/0!</v>
      </c>
      <c r="J75" s="29"/>
      <c r="P75" s="3"/>
    </row>
    <row r="76" spans="1:16" ht="21" outlineLevel="2">
      <c r="A76" s="11" t="s">
        <v>112</v>
      </c>
      <c r="B76" s="15" t="s">
        <v>113</v>
      </c>
      <c r="C76" s="41">
        <f>C77</f>
        <v>3447000</v>
      </c>
      <c r="D76" s="33">
        <f>D77</f>
        <v>1150000</v>
      </c>
      <c r="E76" s="33">
        <f>E77</f>
        <v>1103869.72</v>
      </c>
      <c r="F76" s="31">
        <f t="shared" si="0"/>
        <v>-2343130.2800000003</v>
      </c>
      <c r="G76" s="27">
        <f aca="true" t="shared" si="5" ref="G76:G113">E76/C76*100</f>
        <v>32.02407078619089</v>
      </c>
      <c r="H76" s="25">
        <f t="shared" si="2"/>
        <v>-46130.28000000003</v>
      </c>
      <c r="I76" s="27">
        <f t="shared" si="4"/>
        <v>95.98867130434783</v>
      </c>
      <c r="J76" s="30"/>
      <c r="P76" s="2"/>
    </row>
    <row r="77" spans="1:16" ht="39.75" customHeight="1" outlineLevel="3">
      <c r="A77" s="13" t="s">
        <v>114</v>
      </c>
      <c r="B77" s="16" t="s">
        <v>115</v>
      </c>
      <c r="C77" s="43">
        <v>3447000</v>
      </c>
      <c r="D77" s="34">
        <v>1150000</v>
      </c>
      <c r="E77" s="34">
        <v>1103869.72</v>
      </c>
      <c r="F77" s="35">
        <f aca="true" t="shared" si="6" ref="F77:F118">E77-C77</f>
        <v>-2343130.2800000003</v>
      </c>
      <c r="G77" s="28">
        <f t="shared" si="5"/>
        <v>32.02407078619089</v>
      </c>
      <c r="H77" s="26">
        <f aca="true" t="shared" si="7" ref="H77:H118">E77-D77</f>
        <v>-46130.28000000003</v>
      </c>
      <c r="I77" s="28">
        <f t="shared" si="4"/>
        <v>95.98867130434783</v>
      </c>
      <c r="J77" s="30" t="s">
        <v>255</v>
      </c>
      <c r="P77" s="3"/>
    </row>
    <row r="78" spans="1:16" ht="12.75" hidden="1" outlineLevel="1">
      <c r="A78" s="11" t="s">
        <v>116</v>
      </c>
      <c r="B78" s="15" t="s">
        <v>117</v>
      </c>
      <c r="C78" s="41">
        <f aca="true" t="shared" si="8" ref="C78:E79">C79</f>
        <v>0</v>
      </c>
      <c r="D78" s="33">
        <f t="shared" si="8"/>
        <v>0</v>
      </c>
      <c r="E78" s="33">
        <f t="shared" si="8"/>
        <v>0</v>
      </c>
      <c r="F78" s="31">
        <f t="shared" si="6"/>
        <v>0</v>
      </c>
      <c r="G78" s="28" t="e">
        <f t="shared" si="5"/>
        <v>#DIV/0!</v>
      </c>
      <c r="H78" s="25">
        <f t="shared" si="7"/>
        <v>0</v>
      </c>
      <c r="I78" s="27" t="e">
        <f t="shared" si="4"/>
        <v>#DIV/0!</v>
      </c>
      <c r="J78" s="29"/>
      <c r="P78" s="1"/>
    </row>
    <row r="79" spans="1:16" ht="39.75" customHeight="1" hidden="1" outlineLevel="2">
      <c r="A79" s="11" t="s">
        <v>118</v>
      </c>
      <c r="B79" s="15" t="s">
        <v>119</v>
      </c>
      <c r="C79" s="41">
        <f t="shared" si="8"/>
        <v>0</v>
      </c>
      <c r="D79" s="33">
        <f t="shared" si="8"/>
        <v>0</v>
      </c>
      <c r="E79" s="33"/>
      <c r="F79" s="31">
        <f t="shared" si="6"/>
        <v>0</v>
      </c>
      <c r="G79" s="28" t="e">
        <f t="shared" si="5"/>
        <v>#DIV/0!</v>
      </c>
      <c r="H79" s="25">
        <f t="shared" si="7"/>
        <v>0</v>
      </c>
      <c r="I79" s="27" t="e">
        <f t="shared" si="4"/>
        <v>#DIV/0!</v>
      </c>
      <c r="J79" s="29"/>
      <c r="P79" s="1"/>
    </row>
    <row r="80" spans="1:16" ht="33.75" hidden="1" outlineLevel="3">
      <c r="A80" s="13" t="s">
        <v>120</v>
      </c>
      <c r="B80" s="16" t="s">
        <v>121</v>
      </c>
      <c r="C80" s="43">
        <v>0</v>
      </c>
      <c r="D80" s="34">
        <v>0</v>
      </c>
      <c r="E80" s="34"/>
      <c r="F80" s="31">
        <f t="shared" si="6"/>
        <v>0</v>
      </c>
      <c r="G80" s="28" t="e">
        <f t="shared" si="5"/>
        <v>#DIV/0!</v>
      </c>
      <c r="H80" s="25">
        <f t="shared" si="7"/>
        <v>0</v>
      </c>
      <c r="I80" s="27" t="e">
        <f t="shared" si="4"/>
        <v>#DIV/0!</v>
      </c>
      <c r="J80" s="29"/>
      <c r="P80" s="4"/>
    </row>
    <row r="81" spans="1:16" ht="12.75" outlineLevel="1">
      <c r="A81" s="11" t="s">
        <v>122</v>
      </c>
      <c r="B81" s="15" t="s">
        <v>123</v>
      </c>
      <c r="C81" s="33">
        <v>3059150</v>
      </c>
      <c r="D81" s="33">
        <v>7320472</v>
      </c>
      <c r="E81" s="33">
        <v>6847429.7</v>
      </c>
      <c r="F81" s="31">
        <f t="shared" si="6"/>
        <v>3788279.7</v>
      </c>
      <c r="G81" s="27">
        <f t="shared" si="5"/>
        <v>223.8343886373666</v>
      </c>
      <c r="H81" s="25">
        <f t="shared" si="7"/>
        <v>-473042.2999999998</v>
      </c>
      <c r="I81" s="27">
        <f t="shared" si="4"/>
        <v>93.53809016686357</v>
      </c>
      <c r="J81" s="30"/>
      <c r="P81" s="1"/>
    </row>
    <row r="82" spans="1:16" ht="12.75" outlineLevel="1">
      <c r="A82" s="11" t="s">
        <v>124</v>
      </c>
      <c r="B82" s="15" t="s">
        <v>125</v>
      </c>
      <c r="C82" s="41">
        <f>C83+C85</f>
        <v>0</v>
      </c>
      <c r="D82" s="41">
        <f>D83+D85</f>
        <v>0</v>
      </c>
      <c r="E82" s="41">
        <f>E83+E85</f>
        <v>171571.58</v>
      </c>
      <c r="F82" s="41">
        <f>F83+F85</f>
        <v>171571.58</v>
      </c>
      <c r="G82" s="27"/>
      <c r="H82" s="25">
        <f t="shared" si="7"/>
        <v>171571.58</v>
      </c>
      <c r="I82" s="27"/>
      <c r="J82" s="29"/>
      <c r="P82" s="1"/>
    </row>
    <row r="83" spans="1:16" ht="12.75" outlineLevel="2">
      <c r="A83" s="11" t="s">
        <v>126</v>
      </c>
      <c r="B83" s="15" t="s">
        <v>127</v>
      </c>
      <c r="C83" s="41">
        <f>C84</f>
        <v>0</v>
      </c>
      <c r="D83" s="33">
        <f>D84</f>
        <v>0</v>
      </c>
      <c r="E83" s="33">
        <f>E84</f>
        <v>-168056.78</v>
      </c>
      <c r="F83" s="31">
        <f t="shared" si="6"/>
        <v>-168056.78</v>
      </c>
      <c r="G83" s="27"/>
      <c r="H83" s="25">
        <f t="shared" si="7"/>
        <v>-168056.78</v>
      </c>
      <c r="I83" s="27"/>
      <c r="J83" s="29"/>
      <c r="P83" s="4"/>
    </row>
    <row r="84" spans="1:16" ht="22.5" outlineLevel="2">
      <c r="A84" s="13"/>
      <c r="B84" s="16" t="s">
        <v>128</v>
      </c>
      <c r="C84" s="43">
        <v>0</v>
      </c>
      <c r="D84" s="34">
        <v>0</v>
      </c>
      <c r="E84" s="34">
        <v>-168056.78</v>
      </c>
      <c r="F84" s="35">
        <f t="shared" si="6"/>
        <v>-168056.78</v>
      </c>
      <c r="G84" s="27"/>
      <c r="H84" s="26">
        <f t="shared" si="7"/>
        <v>-168056.78</v>
      </c>
      <c r="I84" s="27"/>
      <c r="J84" s="29"/>
      <c r="P84" s="4"/>
    </row>
    <row r="85" spans="1:16" ht="12.75" outlineLevel="2">
      <c r="A85" s="11" t="s">
        <v>129</v>
      </c>
      <c r="B85" s="15" t="s">
        <v>130</v>
      </c>
      <c r="C85" s="41">
        <f>C86</f>
        <v>0</v>
      </c>
      <c r="D85" s="33">
        <f>D86</f>
        <v>0</v>
      </c>
      <c r="E85" s="33">
        <f>E86</f>
        <v>339628.36</v>
      </c>
      <c r="F85" s="31">
        <f t="shared" si="6"/>
        <v>339628.36</v>
      </c>
      <c r="G85" s="27"/>
      <c r="H85" s="25">
        <f t="shared" si="7"/>
        <v>339628.36</v>
      </c>
      <c r="I85" s="27"/>
      <c r="J85" s="29"/>
      <c r="P85" s="1"/>
    </row>
    <row r="86" spans="1:16" ht="12.75" outlineLevel="2">
      <c r="A86" s="13"/>
      <c r="B86" s="16" t="s">
        <v>131</v>
      </c>
      <c r="C86" s="43">
        <v>0</v>
      </c>
      <c r="D86" s="34"/>
      <c r="E86" s="34">
        <v>339628.36</v>
      </c>
      <c r="F86" s="35">
        <f t="shared" si="6"/>
        <v>339628.36</v>
      </c>
      <c r="G86" s="27"/>
      <c r="H86" s="26">
        <f t="shared" si="7"/>
        <v>339628.36</v>
      </c>
      <c r="I86" s="27"/>
      <c r="J86" s="29"/>
      <c r="P86" s="1"/>
    </row>
    <row r="87" spans="1:16" ht="12.75">
      <c r="A87" s="11" t="s">
        <v>132</v>
      </c>
      <c r="B87" s="15" t="s">
        <v>133</v>
      </c>
      <c r="C87" s="41">
        <f>C88+C120+C123</f>
        <v>3014702586</v>
      </c>
      <c r="D87" s="33">
        <f>D88+D120+D123+D118</f>
        <v>4041306580.4800005</v>
      </c>
      <c r="E87" s="33">
        <f>E88+E120+E123+E118</f>
        <v>3994348491.71</v>
      </c>
      <c r="F87" s="31">
        <f t="shared" si="6"/>
        <v>979645905.71</v>
      </c>
      <c r="G87" s="27">
        <f t="shared" si="5"/>
        <v>132.49560703796737</v>
      </c>
      <c r="H87" s="25">
        <f t="shared" si="7"/>
        <v>-46958088.77000046</v>
      </c>
      <c r="I87" s="27">
        <f t="shared" si="4"/>
        <v>98.83804685848845</v>
      </c>
      <c r="J87" s="29"/>
      <c r="P87" s="1"/>
    </row>
    <row r="88" spans="1:16" ht="67.5" customHeight="1" outlineLevel="1">
      <c r="A88" s="11" t="s">
        <v>134</v>
      </c>
      <c r="B88" s="15" t="s">
        <v>135</v>
      </c>
      <c r="C88" s="41">
        <f>C89+C94+C105+C114</f>
        <v>3014702586</v>
      </c>
      <c r="D88" s="33">
        <f>D89+D94+D105+D114</f>
        <v>4041000408.4800005</v>
      </c>
      <c r="E88" s="33">
        <f>E89+E94+E105+E114</f>
        <v>3994280989.4500003</v>
      </c>
      <c r="F88" s="31">
        <f t="shared" si="6"/>
        <v>979578403.4500003</v>
      </c>
      <c r="G88" s="27">
        <f t="shared" si="5"/>
        <v>132.49336793616297</v>
      </c>
      <c r="H88" s="25">
        <f t="shared" si="7"/>
        <v>-46719419.03000021</v>
      </c>
      <c r="I88" s="27">
        <f t="shared" si="4"/>
        <v>98.84386502580004</v>
      </c>
      <c r="J88" s="29" t="s">
        <v>261</v>
      </c>
      <c r="P88" s="1"/>
    </row>
    <row r="89" spans="1:16" ht="21" outlineLevel="2">
      <c r="A89" s="11" t="s">
        <v>180</v>
      </c>
      <c r="B89" s="15" t="s">
        <v>136</v>
      </c>
      <c r="C89" s="41">
        <f>C90+C91+C92+C93</f>
        <v>807092200</v>
      </c>
      <c r="D89" s="41">
        <f>D90+D91+D92+D93</f>
        <v>884038093.13</v>
      </c>
      <c r="E89" s="41">
        <f>E90+E91+E92+E93</f>
        <v>884038093.13</v>
      </c>
      <c r="F89" s="32">
        <f>F90+F91+F92+F93</f>
        <v>76945893.13</v>
      </c>
      <c r="G89" s="27">
        <f t="shared" si="5"/>
        <v>109.53371784908836</v>
      </c>
      <c r="H89" s="32">
        <f>H90+H91+H92+H93</f>
        <v>0</v>
      </c>
      <c r="I89" s="27">
        <f t="shared" si="4"/>
        <v>100</v>
      </c>
      <c r="J89" s="29"/>
      <c r="P89" s="4"/>
    </row>
    <row r="90" spans="1:16" ht="22.5" outlineLevel="4">
      <c r="A90" s="13" t="s">
        <v>191</v>
      </c>
      <c r="B90" s="16" t="s">
        <v>137</v>
      </c>
      <c r="C90" s="43">
        <v>599906600</v>
      </c>
      <c r="D90" s="43">
        <v>599906600</v>
      </c>
      <c r="E90" s="43">
        <v>599906600</v>
      </c>
      <c r="F90" s="35">
        <f t="shared" si="6"/>
        <v>0</v>
      </c>
      <c r="G90" s="28">
        <f t="shared" si="5"/>
        <v>100</v>
      </c>
      <c r="H90" s="26">
        <f t="shared" si="7"/>
        <v>0</v>
      </c>
      <c r="I90" s="28">
        <f t="shared" si="4"/>
        <v>100</v>
      </c>
      <c r="J90" s="29"/>
      <c r="P90" s="1"/>
    </row>
    <row r="91" spans="1:16" ht="22.5" outlineLevel="4">
      <c r="A91" s="13" t="s">
        <v>192</v>
      </c>
      <c r="B91" s="16" t="s">
        <v>138</v>
      </c>
      <c r="C91" s="43">
        <v>207185600</v>
      </c>
      <c r="D91" s="43">
        <v>207185600</v>
      </c>
      <c r="E91" s="43">
        <v>207185600</v>
      </c>
      <c r="F91" s="35">
        <f t="shared" si="6"/>
        <v>0</v>
      </c>
      <c r="G91" s="28">
        <f t="shared" si="5"/>
        <v>100</v>
      </c>
      <c r="H91" s="26">
        <f t="shared" si="7"/>
        <v>0</v>
      </c>
      <c r="I91" s="28">
        <f t="shared" si="4"/>
        <v>100</v>
      </c>
      <c r="J91" s="29"/>
      <c r="P91" s="1"/>
    </row>
    <row r="92" spans="1:16" ht="37.5" customHeight="1" outlineLevel="4">
      <c r="A92" s="37" t="s">
        <v>225</v>
      </c>
      <c r="B92" s="36" t="s">
        <v>226</v>
      </c>
      <c r="C92" s="44">
        <v>0</v>
      </c>
      <c r="D92" s="45">
        <v>18000000</v>
      </c>
      <c r="E92" s="45">
        <v>18000000</v>
      </c>
      <c r="F92" s="35">
        <f t="shared" si="6"/>
        <v>18000000</v>
      </c>
      <c r="G92" s="28"/>
      <c r="H92" s="26">
        <f t="shared" si="7"/>
        <v>0</v>
      </c>
      <c r="I92" s="28"/>
      <c r="J92" s="29"/>
      <c r="P92" s="1"/>
    </row>
    <row r="93" spans="1:16" ht="12.75" outlineLevel="4">
      <c r="A93" s="37" t="s">
        <v>209</v>
      </c>
      <c r="B93" s="36" t="s">
        <v>208</v>
      </c>
      <c r="C93" s="44">
        <v>0</v>
      </c>
      <c r="D93" s="45">
        <v>58945893.13</v>
      </c>
      <c r="E93" s="45">
        <v>58945893.13</v>
      </c>
      <c r="F93" s="35">
        <f t="shared" si="6"/>
        <v>58945893.13</v>
      </c>
      <c r="G93" s="28"/>
      <c r="H93" s="26">
        <f t="shared" si="7"/>
        <v>0</v>
      </c>
      <c r="I93" s="28">
        <f t="shared" si="4"/>
        <v>100</v>
      </c>
      <c r="J93" s="29"/>
      <c r="P93" s="1"/>
    </row>
    <row r="94" spans="1:16" ht="21" outlineLevel="2">
      <c r="A94" s="11" t="s">
        <v>193</v>
      </c>
      <c r="B94" s="15" t="s">
        <v>139</v>
      </c>
      <c r="C94" s="41">
        <f>C97+C99+C100+C101+C102+C103+C104+C95+C96+C98</f>
        <v>496978316</v>
      </c>
      <c r="D94" s="41">
        <f>D97+D99+D100+D101+D102+D103+D104+D95+D96+D98</f>
        <v>1205238153.92</v>
      </c>
      <c r="E94" s="41">
        <f>E97+E99+E100+E101+E102+E103+E104+E95+E96+E98</f>
        <v>1161192665.8400002</v>
      </c>
      <c r="F94" s="31">
        <f t="shared" si="6"/>
        <v>664214349.8400002</v>
      </c>
      <c r="G94" s="27">
        <f t="shared" si="5"/>
        <v>233.65056954315895</v>
      </c>
      <c r="H94" s="25">
        <f t="shared" si="7"/>
        <v>-44045488.07999992</v>
      </c>
      <c r="I94" s="27">
        <f t="shared" si="4"/>
        <v>96.34549504288896</v>
      </c>
      <c r="J94" s="29"/>
      <c r="P94" s="4"/>
    </row>
    <row r="95" spans="1:16" ht="90" outlineLevel="2">
      <c r="A95" s="13" t="s">
        <v>179</v>
      </c>
      <c r="B95" s="16" t="s">
        <v>182</v>
      </c>
      <c r="C95" s="43">
        <v>0</v>
      </c>
      <c r="D95" s="34">
        <v>41101586.86</v>
      </c>
      <c r="E95" s="34">
        <v>0</v>
      </c>
      <c r="F95" s="35">
        <f t="shared" si="6"/>
        <v>0</v>
      </c>
      <c r="G95" s="28"/>
      <c r="H95" s="26">
        <f t="shared" si="7"/>
        <v>-41101586.86</v>
      </c>
      <c r="I95" s="28">
        <f t="shared" si="4"/>
        <v>0</v>
      </c>
      <c r="J95" s="29"/>
      <c r="P95" s="4"/>
    </row>
    <row r="96" spans="1:16" ht="67.5" outlineLevel="2">
      <c r="A96" s="13" t="s">
        <v>181</v>
      </c>
      <c r="B96" s="16" t="s">
        <v>183</v>
      </c>
      <c r="C96" s="43">
        <v>0</v>
      </c>
      <c r="D96" s="34">
        <v>1730593.13</v>
      </c>
      <c r="E96" s="34">
        <v>1730593.13</v>
      </c>
      <c r="F96" s="35">
        <f t="shared" si="6"/>
        <v>1730593.13</v>
      </c>
      <c r="G96" s="28"/>
      <c r="H96" s="26">
        <f t="shared" si="7"/>
        <v>0</v>
      </c>
      <c r="I96" s="28">
        <f t="shared" si="4"/>
        <v>100</v>
      </c>
      <c r="J96" s="29"/>
      <c r="P96" s="4"/>
    </row>
    <row r="97" spans="1:16" ht="30" customHeight="1" outlineLevel="4">
      <c r="A97" s="13" t="s">
        <v>221</v>
      </c>
      <c r="B97" s="16" t="s">
        <v>222</v>
      </c>
      <c r="C97" s="43">
        <v>21444300</v>
      </c>
      <c r="D97" s="43">
        <v>21444300</v>
      </c>
      <c r="E97" s="43">
        <v>21444300</v>
      </c>
      <c r="F97" s="35">
        <f t="shared" si="6"/>
        <v>0</v>
      </c>
      <c r="G97" s="28">
        <f t="shared" si="5"/>
        <v>100</v>
      </c>
      <c r="H97" s="26">
        <f t="shared" si="7"/>
        <v>0</v>
      </c>
      <c r="I97" s="28">
        <f t="shared" si="4"/>
        <v>100</v>
      </c>
      <c r="J97" s="29"/>
      <c r="P97" s="4"/>
    </row>
    <row r="98" spans="1:16" ht="47.25" customHeight="1" outlineLevel="4">
      <c r="A98" s="13" t="s">
        <v>211</v>
      </c>
      <c r="B98" s="16" t="s">
        <v>210</v>
      </c>
      <c r="C98" s="43">
        <v>54155600</v>
      </c>
      <c r="D98" s="34">
        <v>54132300</v>
      </c>
      <c r="E98" s="34">
        <v>52030900</v>
      </c>
      <c r="F98" s="35">
        <f t="shared" si="6"/>
        <v>-2124700</v>
      </c>
      <c r="G98" s="28">
        <f t="shared" si="5"/>
        <v>96.07667535767308</v>
      </c>
      <c r="H98" s="26">
        <f t="shared" si="7"/>
        <v>-2101400</v>
      </c>
      <c r="I98" s="28">
        <f t="shared" si="4"/>
        <v>96.11802934661931</v>
      </c>
      <c r="J98" s="29"/>
      <c r="P98" s="4"/>
    </row>
    <row r="99" spans="1:16" ht="22.5" outlineLevel="4">
      <c r="A99" s="13" t="s">
        <v>227</v>
      </c>
      <c r="B99" s="16" t="s">
        <v>228</v>
      </c>
      <c r="C99" s="43">
        <v>0</v>
      </c>
      <c r="D99" s="34">
        <v>585230</v>
      </c>
      <c r="E99" s="34">
        <v>585230</v>
      </c>
      <c r="F99" s="35">
        <f t="shared" si="6"/>
        <v>585230</v>
      </c>
      <c r="G99" s="28"/>
      <c r="H99" s="26">
        <f t="shared" si="7"/>
        <v>0</v>
      </c>
      <c r="I99" s="28">
        <f t="shared" si="4"/>
        <v>100</v>
      </c>
      <c r="J99" s="29"/>
      <c r="P99" s="1"/>
    </row>
    <row r="100" spans="1:16" ht="27.75" customHeight="1" outlineLevel="4">
      <c r="A100" s="13" t="s">
        <v>194</v>
      </c>
      <c r="B100" s="16" t="s">
        <v>223</v>
      </c>
      <c r="C100" s="43">
        <v>46753124</v>
      </c>
      <c r="D100" s="34">
        <v>46753124</v>
      </c>
      <c r="E100" s="34">
        <v>46753124</v>
      </c>
      <c r="F100" s="35">
        <f t="shared" si="6"/>
        <v>0</v>
      </c>
      <c r="G100" s="28">
        <f t="shared" si="5"/>
        <v>100</v>
      </c>
      <c r="H100" s="26">
        <f t="shared" si="7"/>
        <v>0</v>
      </c>
      <c r="I100" s="28">
        <f t="shared" si="4"/>
        <v>100</v>
      </c>
      <c r="J100" s="29"/>
      <c r="P100" s="1"/>
    </row>
    <row r="101" spans="1:16" ht="27" customHeight="1" outlineLevel="4">
      <c r="A101" s="13" t="s">
        <v>229</v>
      </c>
      <c r="B101" s="16" t="s">
        <v>230</v>
      </c>
      <c r="C101" s="43">
        <v>0</v>
      </c>
      <c r="D101" s="43">
        <v>4919368.42</v>
      </c>
      <c r="E101" s="43">
        <v>4919368.42</v>
      </c>
      <c r="F101" s="35">
        <f t="shared" si="6"/>
        <v>4919368.42</v>
      </c>
      <c r="G101" s="28"/>
      <c r="H101" s="26">
        <f t="shared" si="7"/>
        <v>0</v>
      </c>
      <c r="I101" s="28">
        <f t="shared" si="4"/>
        <v>100</v>
      </c>
      <c r="J101" s="29"/>
      <c r="P101" s="1"/>
    </row>
    <row r="102" spans="1:16" ht="26.25" customHeight="1" outlineLevel="4">
      <c r="A102" s="13" t="s">
        <v>195</v>
      </c>
      <c r="B102" s="16" t="s">
        <v>140</v>
      </c>
      <c r="C102" s="43">
        <v>374625292</v>
      </c>
      <c r="D102" s="34">
        <v>1034571651.51</v>
      </c>
      <c r="E102" s="34">
        <v>1033729150.29</v>
      </c>
      <c r="F102" s="35">
        <f t="shared" si="6"/>
        <v>659103858.29</v>
      </c>
      <c r="G102" s="28">
        <f t="shared" si="5"/>
        <v>275.93682870989926</v>
      </c>
      <c r="H102" s="26">
        <f t="shared" si="7"/>
        <v>-842501.2200000286</v>
      </c>
      <c r="I102" s="28">
        <f t="shared" si="4"/>
        <v>99.91856521307439</v>
      </c>
      <c r="J102" s="29"/>
      <c r="P102" s="1"/>
    </row>
    <row r="103" spans="1:16" ht="12.75" hidden="1" outlineLevel="4">
      <c r="A103" s="13"/>
      <c r="B103" s="16"/>
      <c r="C103" s="43"/>
      <c r="D103" s="34"/>
      <c r="E103" s="34"/>
      <c r="F103" s="35">
        <f t="shared" si="6"/>
        <v>0</v>
      </c>
      <c r="G103" s="28"/>
      <c r="H103" s="26">
        <f t="shared" si="7"/>
        <v>0</v>
      </c>
      <c r="I103" s="27" t="e">
        <f t="shared" si="4"/>
        <v>#DIV/0!</v>
      </c>
      <c r="J103" s="29"/>
      <c r="P103" s="1"/>
    </row>
    <row r="104" spans="1:16" ht="12.75" hidden="1" outlineLevel="4">
      <c r="A104" s="13"/>
      <c r="B104" s="16"/>
      <c r="C104" s="43"/>
      <c r="D104" s="34"/>
      <c r="E104" s="34"/>
      <c r="F104" s="35">
        <f t="shared" si="6"/>
        <v>0</v>
      </c>
      <c r="G104" s="28"/>
      <c r="H104" s="26">
        <f t="shared" si="7"/>
        <v>0</v>
      </c>
      <c r="I104" s="27" t="e">
        <f t="shared" si="4"/>
        <v>#DIV/0!</v>
      </c>
      <c r="J104" s="29"/>
      <c r="P104" s="1"/>
    </row>
    <row r="105" spans="1:16" ht="21" outlineLevel="2">
      <c r="A105" s="11" t="s">
        <v>196</v>
      </c>
      <c r="B105" s="15" t="s">
        <v>141</v>
      </c>
      <c r="C105" s="41">
        <f>C106+C107+C108+C109+C111+C113+C110+C112</f>
        <v>1644750170</v>
      </c>
      <c r="D105" s="41">
        <f>D106+D107+D108+D109+D111+D113+D110+D112</f>
        <v>1831819544.8</v>
      </c>
      <c r="E105" s="41">
        <f>E106+E107+E108+E109+E111+E113+E110+E112</f>
        <v>1829185957.65</v>
      </c>
      <c r="F105" s="32">
        <f>F106+F107+F108+F109+F111+F113+F110+F112</f>
        <v>184435787.65</v>
      </c>
      <c r="G105" s="27">
        <f t="shared" si="5"/>
        <v>111.21360502124162</v>
      </c>
      <c r="H105" s="32">
        <f>H106+H107+H108+H109+H111+H113+H110+H112</f>
        <v>-2633587.15</v>
      </c>
      <c r="I105" s="27">
        <f t="shared" si="4"/>
        <v>99.85623108141434</v>
      </c>
      <c r="J105" s="29"/>
      <c r="P105" s="4"/>
    </row>
    <row r="106" spans="1:16" ht="22.5" outlineLevel="4">
      <c r="A106" s="13" t="s">
        <v>197</v>
      </c>
      <c r="B106" s="16" t="s">
        <v>142</v>
      </c>
      <c r="C106" s="43">
        <v>23529896</v>
      </c>
      <c r="D106" s="34">
        <v>25027668.8</v>
      </c>
      <c r="E106" s="34">
        <v>23981079.8</v>
      </c>
      <c r="F106" s="35">
        <f t="shared" si="6"/>
        <v>451183.80000000075</v>
      </c>
      <c r="G106" s="28">
        <f t="shared" si="5"/>
        <v>101.91749168802107</v>
      </c>
      <c r="H106" s="26">
        <f t="shared" si="7"/>
        <v>-1046589</v>
      </c>
      <c r="I106" s="28">
        <f t="shared" si="4"/>
        <v>95.81827213567729</v>
      </c>
      <c r="J106" s="29"/>
      <c r="P106" s="4"/>
    </row>
    <row r="107" spans="1:16" ht="56.25" outlineLevel="4">
      <c r="A107" s="13" t="s">
        <v>198</v>
      </c>
      <c r="B107" s="16" t="s">
        <v>143</v>
      </c>
      <c r="C107" s="43">
        <v>19123800</v>
      </c>
      <c r="D107" s="34">
        <v>16925900</v>
      </c>
      <c r="E107" s="34">
        <v>16925900</v>
      </c>
      <c r="F107" s="35">
        <f t="shared" si="6"/>
        <v>-2197900</v>
      </c>
      <c r="G107" s="28">
        <f t="shared" si="5"/>
        <v>88.50699128834228</v>
      </c>
      <c r="H107" s="26">
        <f t="shared" si="7"/>
        <v>0</v>
      </c>
      <c r="I107" s="28">
        <f t="shared" si="4"/>
        <v>100</v>
      </c>
      <c r="J107" s="29"/>
      <c r="P107" s="1"/>
    </row>
    <row r="108" spans="1:16" ht="45" hidden="1" outlineLevel="4">
      <c r="A108" s="13" t="s">
        <v>199</v>
      </c>
      <c r="B108" s="16" t="s">
        <v>144</v>
      </c>
      <c r="C108" s="43"/>
      <c r="D108" s="34"/>
      <c r="E108" s="34"/>
      <c r="F108" s="35">
        <f t="shared" si="6"/>
        <v>0</v>
      </c>
      <c r="G108" s="28"/>
      <c r="H108" s="26">
        <f t="shared" si="7"/>
        <v>0</v>
      </c>
      <c r="I108" s="28"/>
      <c r="J108" s="29"/>
      <c r="P108" s="1"/>
    </row>
    <row r="109" spans="1:16" ht="45" outlineLevel="4">
      <c r="A109" s="13" t="s">
        <v>200</v>
      </c>
      <c r="B109" s="16" t="s">
        <v>145</v>
      </c>
      <c r="C109" s="43">
        <v>491040</v>
      </c>
      <c r="D109" s="34">
        <v>797016</v>
      </c>
      <c r="E109" s="34">
        <v>295777.85</v>
      </c>
      <c r="F109" s="35">
        <f t="shared" si="6"/>
        <v>-195262.15000000002</v>
      </c>
      <c r="G109" s="28">
        <f t="shared" si="5"/>
        <v>60.23498085695665</v>
      </c>
      <c r="H109" s="26">
        <f t="shared" si="7"/>
        <v>-501238.15</v>
      </c>
      <c r="I109" s="28">
        <f t="shared" si="4"/>
        <v>37.11065398938039</v>
      </c>
      <c r="J109" s="29"/>
      <c r="P109" s="1"/>
    </row>
    <row r="110" spans="1:16" ht="48.75" customHeight="1" hidden="1" outlineLevel="4">
      <c r="A110" s="13" t="s">
        <v>201</v>
      </c>
      <c r="B110" s="16" t="s">
        <v>164</v>
      </c>
      <c r="C110" s="43"/>
      <c r="D110" s="34"/>
      <c r="E110" s="34"/>
      <c r="F110" s="35">
        <f t="shared" si="6"/>
        <v>0</v>
      </c>
      <c r="G110" s="28" t="e">
        <f t="shared" si="5"/>
        <v>#DIV/0!</v>
      </c>
      <c r="H110" s="26">
        <f t="shared" si="7"/>
        <v>0</v>
      </c>
      <c r="I110" s="28" t="e">
        <f t="shared" si="4"/>
        <v>#DIV/0!</v>
      </c>
      <c r="J110" s="29"/>
      <c r="P110" s="1"/>
    </row>
    <row r="111" spans="1:16" ht="58.5" customHeight="1" outlineLevel="4">
      <c r="A111" s="13" t="s">
        <v>202</v>
      </c>
      <c r="B111" s="18" t="s">
        <v>163</v>
      </c>
      <c r="C111" s="43">
        <v>857034</v>
      </c>
      <c r="D111" s="34">
        <v>1085760</v>
      </c>
      <c r="E111" s="34">
        <v>0</v>
      </c>
      <c r="F111" s="35">
        <f t="shared" si="6"/>
        <v>-857034</v>
      </c>
      <c r="G111" s="28">
        <f t="shared" si="5"/>
        <v>0</v>
      </c>
      <c r="H111" s="26">
        <f t="shared" si="7"/>
        <v>-1085760</v>
      </c>
      <c r="I111" s="28">
        <f t="shared" si="4"/>
        <v>0</v>
      </c>
      <c r="J111" s="29"/>
      <c r="P111" s="1"/>
    </row>
    <row r="112" spans="1:16" ht="27" customHeight="1" hidden="1" outlineLevel="4">
      <c r="A112" s="13" t="s">
        <v>205</v>
      </c>
      <c r="B112" s="18" t="s">
        <v>206</v>
      </c>
      <c r="C112" s="43"/>
      <c r="D112" s="34"/>
      <c r="E112" s="34"/>
      <c r="F112" s="35">
        <f t="shared" si="6"/>
        <v>0</v>
      </c>
      <c r="G112" s="28" t="e">
        <f t="shared" si="5"/>
        <v>#DIV/0!</v>
      </c>
      <c r="H112" s="26">
        <f t="shared" si="7"/>
        <v>0</v>
      </c>
      <c r="I112" s="28" t="e">
        <f t="shared" si="4"/>
        <v>#DIV/0!</v>
      </c>
      <c r="J112" s="29"/>
      <c r="P112" s="1"/>
    </row>
    <row r="113" spans="1:16" ht="12.75" outlineLevel="4">
      <c r="A113" s="13" t="s">
        <v>203</v>
      </c>
      <c r="B113" s="16" t="s">
        <v>146</v>
      </c>
      <c r="C113" s="43">
        <v>1600748400</v>
      </c>
      <c r="D113" s="34">
        <v>1787983200</v>
      </c>
      <c r="E113" s="34">
        <v>1787983200</v>
      </c>
      <c r="F113" s="35">
        <f t="shared" si="6"/>
        <v>187234800</v>
      </c>
      <c r="G113" s="28">
        <f t="shared" si="5"/>
        <v>111.69670386676631</v>
      </c>
      <c r="H113" s="26">
        <f t="shared" si="7"/>
        <v>0</v>
      </c>
      <c r="I113" s="28">
        <f t="shared" si="4"/>
        <v>100</v>
      </c>
      <c r="J113" s="29"/>
      <c r="P113" s="3"/>
    </row>
    <row r="114" spans="1:16" ht="12.75" outlineLevel="2">
      <c r="A114" s="11" t="s">
        <v>184</v>
      </c>
      <c r="B114" s="15" t="s">
        <v>147</v>
      </c>
      <c r="C114" s="33">
        <f>C117+C116+C115</f>
        <v>65881900</v>
      </c>
      <c r="D114" s="33">
        <f>D117+D116+D115</f>
        <v>119904616.63</v>
      </c>
      <c r="E114" s="33">
        <f>E117+E116+E115</f>
        <v>119864272.83</v>
      </c>
      <c r="F114" s="33">
        <f>F117+F116+F115</f>
        <v>53982372.83</v>
      </c>
      <c r="G114" s="28"/>
      <c r="H114" s="33">
        <f>H117+H116+H115</f>
        <v>-40343.80000000447</v>
      </c>
      <c r="I114" s="27">
        <f t="shared" si="4"/>
        <v>99.96635342230026</v>
      </c>
      <c r="J114" s="29"/>
      <c r="P114" s="2"/>
    </row>
    <row r="115" spans="1:16" ht="37.5" customHeight="1" hidden="1" outlineLevel="2">
      <c r="A115" s="13" t="s">
        <v>217</v>
      </c>
      <c r="B115" s="16" t="s">
        <v>218</v>
      </c>
      <c r="C115" s="34">
        <v>0</v>
      </c>
      <c r="D115" s="34"/>
      <c r="E115" s="34"/>
      <c r="F115" s="34"/>
      <c r="G115" s="28"/>
      <c r="H115" s="34"/>
      <c r="I115" s="28" t="e">
        <f t="shared" si="4"/>
        <v>#DIV/0!</v>
      </c>
      <c r="J115" s="29"/>
      <c r="P115" s="2"/>
    </row>
    <row r="116" spans="1:16" ht="82.5" customHeight="1" outlineLevel="2">
      <c r="A116" s="13" t="s">
        <v>212</v>
      </c>
      <c r="B116" s="16" t="s">
        <v>224</v>
      </c>
      <c r="C116" s="43">
        <v>65881900</v>
      </c>
      <c r="D116" s="34">
        <v>65881900</v>
      </c>
      <c r="E116" s="34">
        <v>65881900</v>
      </c>
      <c r="F116" s="35">
        <v>0</v>
      </c>
      <c r="G116" s="28"/>
      <c r="H116" s="26">
        <v>0</v>
      </c>
      <c r="I116" s="28">
        <f t="shared" si="4"/>
        <v>100</v>
      </c>
      <c r="J116" s="29"/>
      <c r="P116" s="2"/>
    </row>
    <row r="117" spans="1:16" ht="25.5" customHeight="1" outlineLevel="4">
      <c r="A117" s="13" t="s">
        <v>231</v>
      </c>
      <c r="B117" s="16" t="s">
        <v>232</v>
      </c>
      <c r="C117" s="43">
        <v>0</v>
      </c>
      <c r="D117" s="34">
        <v>54022716.63</v>
      </c>
      <c r="E117" s="34">
        <v>53982372.83</v>
      </c>
      <c r="F117" s="35">
        <f t="shared" si="6"/>
        <v>53982372.83</v>
      </c>
      <c r="G117" s="28"/>
      <c r="H117" s="26">
        <f t="shared" si="7"/>
        <v>-40343.80000000447</v>
      </c>
      <c r="I117" s="28">
        <f t="shared" si="4"/>
        <v>99.92532067523314</v>
      </c>
      <c r="J117" s="29"/>
      <c r="P117" s="4"/>
    </row>
    <row r="118" spans="1:16" ht="21" outlineLevel="4">
      <c r="A118" s="50" t="s">
        <v>186</v>
      </c>
      <c r="B118" s="51" t="s">
        <v>185</v>
      </c>
      <c r="C118" s="41">
        <f>C119</f>
        <v>0</v>
      </c>
      <c r="D118" s="41">
        <f>D119</f>
        <v>306172</v>
      </c>
      <c r="E118" s="41">
        <f>E119</f>
        <v>306172</v>
      </c>
      <c r="F118" s="31">
        <f t="shared" si="6"/>
        <v>306172</v>
      </c>
      <c r="G118" s="27"/>
      <c r="H118" s="25">
        <f t="shared" si="7"/>
        <v>0</v>
      </c>
      <c r="I118" s="27">
        <f t="shared" si="4"/>
        <v>100</v>
      </c>
      <c r="J118" s="29"/>
      <c r="P118" s="4"/>
    </row>
    <row r="119" spans="1:16" ht="22.5" outlineLevel="4">
      <c r="A119" s="52" t="s">
        <v>187</v>
      </c>
      <c r="B119" s="53" t="s">
        <v>185</v>
      </c>
      <c r="C119" s="43">
        <v>0</v>
      </c>
      <c r="D119" s="34">
        <v>306172</v>
      </c>
      <c r="E119" s="34">
        <v>306172</v>
      </c>
      <c r="F119" s="35">
        <f aca="true" t="shared" si="9" ref="F119:F126">E119-C119</f>
        <v>306172</v>
      </c>
      <c r="G119" s="28"/>
      <c r="H119" s="26">
        <f aca="true" t="shared" si="10" ref="H119:H126">E119-D119</f>
        <v>0</v>
      </c>
      <c r="I119" s="28">
        <f t="shared" si="4"/>
        <v>100</v>
      </c>
      <c r="J119" s="29"/>
      <c r="P119" s="4"/>
    </row>
    <row r="120" spans="1:16" ht="73.5" outlineLevel="1">
      <c r="A120" s="11" t="s">
        <v>148</v>
      </c>
      <c r="B120" s="15" t="s">
        <v>149</v>
      </c>
      <c r="C120" s="41">
        <f>C121+C122</f>
        <v>0</v>
      </c>
      <c r="D120" s="41">
        <f>D121+D122</f>
        <v>0</v>
      </c>
      <c r="E120" s="41">
        <f>E121+E122</f>
        <v>386274.06</v>
      </c>
      <c r="F120" s="41">
        <f>F121+F122</f>
        <v>386274.06</v>
      </c>
      <c r="G120" s="28"/>
      <c r="H120" s="25">
        <f t="shared" si="10"/>
        <v>386274.06</v>
      </c>
      <c r="I120" s="27"/>
      <c r="J120" s="29"/>
      <c r="P120" s="1"/>
    </row>
    <row r="121" spans="1:16" ht="30.75" customHeight="1" outlineLevel="2">
      <c r="A121" s="13" t="s">
        <v>258</v>
      </c>
      <c r="B121" s="16" t="s">
        <v>257</v>
      </c>
      <c r="C121" s="43">
        <v>0</v>
      </c>
      <c r="D121" s="43">
        <v>0</v>
      </c>
      <c r="E121" s="43">
        <v>193890.25</v>
      </c>
      <c r="F121" s="43">
        <v>193890.25</v>
      </c>
      <c r="G121" s="28"/>
      <c r="H121" s="26">
        <f t="shared" si="10"/>
        <v>193890.25</v>
      </c>
      <c r="I121" s="27"/>
      <c r="J121" s="29"/>
      <c r="P121" s="1"/>
    </row>
    <row r="122" spans="1:16" ht="27.75" customHeight="1" outlineLevel="4">
      <c r="A122" s="13" t="s">
        <v>259</v>
      </c>
      <c r="B122" s="16" t="s">
        <v>233</v>
      </c>
      <c r="C122" s="43">
        <v>0</v>
      </c>
      <c r="D122" s="34">
        <v>0</v>
      </c>
      <c r="E122" s="34">
        <v>192383.81</v>
      </c>
      <c r="F122" s="34">
        <v>192383.81</v>
      </c>
      <c r="G122" s="28"/>
      <c r="H122" s="26">
        <f t="shared" si="10"/>
        <v>192383.81</v>
      </c>
      <c r="I122" s="27"/>
      <c r="J122" s="29"/>
      <c r="P122" s="1"/>
    </row>
    <row r="123" spans="1:16" ht="31.5" outlineLevel="1">
      <c r="A123" s="11" t="s">
        <v>150</v>
      </c>
      <c r="B123" s="15" t="s">
        <v>151</v>
      </c>
      <c r="C123" s="41">
        <f>C124</f>
        <v>0</v>
      </c>
      <c r="D123" s="33">
        <f>D124</f>
        <v>0</v>
      </c>
      <c r="E123" s="33">
        <f>E124+E126+E125</f>
        <v>-624943.8</v>
      </c>
      <c r="F123" s="31">
        <f t="shared" si="9"/>
        <v>-624943.8</v>
      </c>
      <c r="G123" s="28"/>
      <c r="H123" s="25">
        <f t="shared" si="10"/>
        <v>-624943.8</v>
      </c>
      <c r="I123" s="27"/>
      <c r="J123" s="29"/>
      <c r="P123" s="1"/>
    </row>
    <row r="124" spans="1:16" ht="57" customHeight="1" outlineLevel="2">
      <c r="A124" s="54" t="s">
        <v>234</v>
      </c>
      <c r="B124" s="55" t="s">
        <v>235</v>
      </c>
      <c r="C124" s="43">
        <v>0</v>
      </c>
      <c r="D124" s="34">
        <f>D126</f>
        <v>0</v>
      </c>
      <c r="E124" s="34">
        <v>-3134.56</v>
      </c>
      <c r="F124" s="31">
        <f t="shared" si="9"/>
        <v>-3134.56</v>
      </c>
      <c r="G124" s="28"/>
      <c r="H124" s="25">
        <f t="shared" si="10"/>
        <v>-3134.56</v>
      </c>
      <c r="I124" s="27"/>
      <c r="J124" s="29"/>
      <c r="P124" s="1"/>
    </row>
    <row r="125" spans="1:16" ht="69.75" customHeight="1" hidden="1" outlineLevel="2">
      <c r="A125" s="54" t="s">
        <v>190</v>
      </c>
      <c r="B125" s="56" t="s">
        <v>188</v>
      </c>
      <c r="C125" s="43">
        <v>0</v>
      </c>
      <c r="D125" s="43">
        <v>0</v>
      </c>
      <c r="E125" s="34"/>
      <c r="F125" s="31"/>
      <c r="G125" s="28"/>
      <c r="H125" s="25"/>
      <c r="I125" s="27"/>
      <c r="J125" s="29"/>
      <c r="P125" s="1"/>
    </row>
    <row r="126" spans="1:16" ht="45.75" customHeight="1" outlineLevel="4">
      <c r="A126" s="54" t="s">
        <v>189</v>
      </c>
      <c r="B126" s="56" t="s">
        <v>152</v>
      </c>
      <c r="C126" s="43">
        <v>0</v>
      </c>
      <c r="D126" s="34">
        <v>0</v>
      </c>
      <c r="E126" s="34">
        <v>-621809.24</v>
      </c>
      <c r="F126" s="35">
        <f t="shared" si="9"/>
        <v>-621809.24</v>
      </c>
      <c r="G126" s="28"/>
      <c r="H126" s="26">
        <f t="shared" si="10"/>
        <v>-621809.24</v>
      </c>
      <c r="I126" s="27"/>
      <c r="J126" s="29"/>
      <c r="P126" s="1"/>
    </row>
  </sheetData>
  <sheetProtection/>
  <mergeCells count="17">
    <mergeCell ref="J19:J20"/>
    <mergeCell ref="A2:J2"/>
    <mergeCell ref="A5:A8"/>
    <mergeCell ref="E5:E8"/>
    <mergeCell ref="J5:J8"/>
    <mergeCell ref="B5:B8"/>
    <mergeCell ref="G5:G8"/>
    <mergeCell ref="C5:C8"/>
    <mergeCell ref="J50:J51"/>
    <mergeCell ref="D5:D8"/>
    <mergeCell ref="F5:F8"/>
    <mergeCell ref="H5:H8"/>
    <mergeCell ref="I5:I8"/>
    <mergeCell ref="J58:J59"/>
    <mergeCell ref="J27:J28"/>
    <mergeCell ref="J40:J41"/>
    <mergeCell ref="J46:J47"/>
  </mergeCells>
  <printOptions/>
  <pageMargins left="0.1968503937007874" right="0.1968503937007874" top="0.7874015748031497" bottom="0.787401574803149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>POI HSSF rep:2.44.0.60</dc:description>
  <cp:lastModifiedBy>Чиликова Анна Вениаминовна</cp:lastModifiedBy>
  <cp:lastPrinted>2020-03-19T11:18:33Z</cp:lastPrinted>
  <dcterms:created xsi:type="dcterms:W3CDTF">2018-03-02T11:21:53Z</dcterms:created>
  <dcterms:modified xsi:type="dcterms:W3CDTF">2023-04-03T14:16:03Z</dcterms:modified>
  <cp:category/>
  <cp:version/>
  <cp:contentType/>
  <cp:contentStatus/>
</cp:coreProperties>
</file>