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70" windowWidth="14940" windowHeight="8250" activeTab="0"/>
  </bookViews>
  <sheets>
    <sheet name="расходы" sheetId="1" r:id="rId1"/>
  </sheets>
  <definedNames>
    <definedName name="APPT" localSheetId="0">'расходы'!#REF!</definedName>
    <definedName name="FIO" localSheetId="0">'расходы'!#REF!</definedName>
    <definedName name="LAST_CELL" localSheetId="0">'расходы'!#REF!</definedName>
    <definedName name="SIGN" localSheetId="0">'расходы'!#REF!</definedName>
    <definedName name="_xlnm.Print_Titles" localSheetId="0">'расходы'!$5:$8</definedName>
  </definedNames>
  <calcPr fullCalcOnLoad="1"/>
</workbook>
</file>

<file path=xl/sharedStrings.xml><?xml version="1.0" encoding="utf-8"?>
<sst xmlns="http://schemas.openxmlformats.org/spreadsheetml/2006/main" count="444" uniqueCount="430">
  <si>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</si>
  <si>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</si>
  <si>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</si>
  <si>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</si>
  <si>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</si>
  <si>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</si>
  <si>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</si>
  <si>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</si>
  <si>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</si>
  <si>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</si>
  <si>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</si>
  <si>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</si>
  <si>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</si>
  <si>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</si>
  <si>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</si>
  <si>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</si>
  <si>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</si>
  <si>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</si>
  <si>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</si>
  <si>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</si>
  <si>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</si>
  <si>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</si>
  <si>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</si>
  <si>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</si>
  <si>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</si>
  <si>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</si>
  <si>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</si>
  <si>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</si>
  <si>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</si>
  <si>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</si>
  <si>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</si>
  <si>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</si>
  <si>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</si>
  <si>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</si>
  <si>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</si>
  <si>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</si>
  <si>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</si>
  <si>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</si>
  <si>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</si>
  <si>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</si>
  <si>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</si>
  <si>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</si>
  <si>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</si>
  <si>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</si>
  <si>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</si>
  <si>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</si>
  <si>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</si>
  <si>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</si>
  <si>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</si>
  <si>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</si>
  <si>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</si>
  <si>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Земельный налог</t>
  </si>
  <si>
    <t>1 06 06 030 00 0000 110</t>
  </si>
  <si>
    <t>Земельный налог с организаций</t>
  </si>
  <si>
    <t>1 06 06 040 00 0000 110</t>
  </si>
  <si>
    <t>Земельный налог с физических лиц</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</si>
  <si>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</si>
  <si>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</si>
  <si>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</si>
  <si>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</si>
  <si>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</si>
  <si>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</si>
  <si>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</si>
  <si>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</si>
  <si>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</si>
  <si>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</si>
  <si>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1 08 07 170 01 0000 110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</si>
  <si>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</si>
  <si>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</si>
  <si>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</si>
  <si>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</si>
  <si>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</si>
  <si>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</si>
  <si>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</si>
  <si>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</si>
  <si>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</si>
  <si>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</si>
  <si>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</si>
  <si>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</si>
  <si>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</si>
  <si>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</si>
  <si>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</si>
  <si>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</si>
  <si>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</si>
  <si>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</si>
  <si>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</si>
  <si>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</si>
  <si>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</si>
  <si>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</si>
  <si>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</si>
  <si>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</si>
  <si>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</si>
  <si>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</si>
  <si>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</si>
  <si>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</si>
  <si>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</si>
  <si>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</si>
  <si>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</si>
  <si>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</si>
  <si>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</si>
  <si>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</si>
  <si>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</si>
  <si>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1 13 02 000 00 0000 130</t>
  </si>
  <si>
    <t>Доходы от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</si>
  <si>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</si>
  <si>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</si>
  <si>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</si>
  <si>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</si>
  <si>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</si>
  <si>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</si>
  <si>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</si>
  <si>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</si>
  <si>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</si>
  <si>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</si>
  <si>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</si>
  <si>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</si>
  <si>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</si>
  <si>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</si>
  <si>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1 15 00 000 00 0000 000</t>
  </si>
  <si>
    <t>АДМИНИСТРАТИВНЫЕ ПЛАТЕЖИ И СБОРЫ</t>
  </si>
  <si>
    <t>1 15 02 000 00 0000 140</t>
  </si>
  <si>
    <t>Платежи, взимаемые государственными и муниципальными органами (организациями) за выполнение определенных функций</t>
  </si>
  <si>
    <t>1 15 02 040 04 0000 140</t>
  </si>
  <si>
    <t>Платежи, взимаемые органами местного самоуправления (организациями) городских округов за выполнение определенных функций</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</si>
  <si>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</si>
  <si>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</si>
  <si>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</si>
  <si>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</si>
  <si>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</si>
  <si>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</si>
  <si>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</si>
  <si>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</si>
  <si>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</si>
  <si>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</si>
  <si>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</si>
  <si>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</si>
  <si>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</si>
  <si>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</si>
  <si>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</si>
  <si>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</si>
  <si>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1 16 23 000 00 0000 140</t>
  </si>
  <si>
    <t>Доходы от возмещения ущерба при возникновении страховых случаев</t>
  </si>
  <si>
    <t>1 16 23 040 04 0000 140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</si>
  <si>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</si>
  <si>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</si>
  <si>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</si>
  <si>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</si>
  <si>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</si>
  <si>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</si>
  <si>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</si>
  <si>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</si>
  <si>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</si>
  <si>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</si>
  <si>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</si>
  <si>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</si>
  <si>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</si>
  <si>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</si>
  <si>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</si>
  <si>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1 16 41 000 01 0000 140</t>
  </si>
  <si>
    <t>Денежные взыскания (штрафы) за нарушение законодательства Российской Федерации об электроэнергетике</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</si>
  <si>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</si>
  <si>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</si>
  <si>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1 16 45 000 01 0000 140</t>
  </si>
  <si>
    <t>Денежные взыскания (штрафы) за нарушения законодательства Российской Федерации о промышленной безопасности</t>
  </si>
  <si>
    <t>1 16 90 000 00 0000 140</t>
  </si>
  <si>
    <t>Прочие поступления от денежных взысканий (штрафов) и иных сумм в возмещение ущерба</t>
  </si>
  <si>
    <t>1 17 00 000 00 0000 000</t>
  </si>
  <si>
    <t>ПРОЧИЕ НЕНАЛОГОВЫЕ ДОХОДЫ</t>
  </si>
  <si>
    <t>1 17 01 000 00 0000 180</t>
  </si>
  <si>
    <t>Невыясненные поступления</t>
  </si>
  <si>
    <t>Невыясненные поступления, зачисляемые в бюджеты городских округов</t>
  </si>
  <si>
    <t>1 17 05 000 00 0000 180</t>
  </si>
  <si>
    <t>Прочие неналоговые доходы</t>
  </si>
  <si>
    <t>Прочие неналоговые доходы бюджетов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</si>
  <si>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</si>
  <si>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</si>
  <si>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</si>
  <si>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</si>
  <si>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</si>
  <si>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</si>
  <si>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</si>
  <si>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</si>
  <si>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2 02 15 001 04 0000 151</t>
  </si>
  <si>
    <t>Дотации бюджетам городских округов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</si>
  <si>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</si>
  <si>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</si>
  <si>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2 02 15 002 04 0000 151</t>
  </si>
  <si>
    <t>Дотации бюджетам городских округов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</si>
  <si>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</si>
  <si>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</si>
  <si>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2 02 25 027 04 0000 151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</si>
  <si>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</si>
  <si>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2 02 25 519 04 0000 151</t>
  </si>
  <si>
    <t>Субсидия бюджетам городских округов на поддержку отрасли культуры</t>
  </si>
  <si>
    <t>2 02 25 520 04 0000 151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</si>
  <si>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</si>
  <si>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2 02 25 527 04 0000 151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</si>
  <si>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</si>
  <si>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2 02 25 555 04 0000 151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</si>
  <si>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</si>
  <si>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2 02 25 560 04 0000 151</t>
  </si>
  <si>
    <t>Субсидии бюджетам городских округов на поддержку обустройства мест массового отдыха населения (городских парков)</t>
  </si>
  <si>
    <t>2 02 29 999 04 0000 151</t>
  </si>
  <si>
    <t>Прочие субсидии бюджетам городских округов</t>
  </si>
  <si>
    <t>2 02 30 000 00 0000 151</t>
  </si>
  <si>
    <t>Субвенции бюджетам бюджетной системы Российской Федерации</t>
  </si>
  <si>
    <t>2 02 30 024 04 0000 151</t>
  </si>
  <si>
    <t>Субвенции бюджетам городских округов на выполнение передаваемых полномочий субъектов Российской Федерации</t>
  </si>
  <si>
    <t>2 02 30 029 04 0000 151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</si>
  <si>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</si>
  <si>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</si>
  <si>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</si>
  <si>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</si>
  <si>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</si>
  <si>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2 02 35 135 04 0000 151</t>
  </si>
  <si>
    <t>2 02 39 999 04 0000 151</t>
  </si>
  <si>
    <t>Прочие субвенции бюджетам городских округов</t>
  </si>
  <si>
    <t>2 02 40 000 00 0000 151</t>
  </si>
  <si>
    <t>Иные межбюджетные трансферты</t>
  </si>
  <si>
    <t>2 02 49 999 04 0000 151</t>
  </si>
  <si>
    <t>Прочие межбюджетные трансферты, передаваемые бюджетам городских округов</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</si>
  <si>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</si>
  <si>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</si>
  <si>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</si>
  <si>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</si>
  <si>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2 18 04 010 04 0000 180</t>
  </si>
  <si>
    <t>Доходы бюджетов городских округов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</si>
  <si>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</si>
  <si>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</si>
  <si>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2 19 60 010 04 0000 151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</si>
  <si>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</si>
  <si>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Наименование</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</si>
  <si>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</si>
  <si>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</si>
  <si>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1 16 33 040 04 0000 140</t>
  </si>
  <si>
    <t>1 16 33 040 04 6000 140</t>
  </si>
  <si>
    <t>1 16 25 060 01 0000 140</t>
  </si>
  <si>
    <t>1</t>
  </si>
  <si>
    <t>4</t>
  </si>
  <si>
    <t>5</t>
  </si>
  <si>
    <t>Погашение задолженности прошлых лет</t>
  </si>
  <si>
    <t>Поступление обращений на выдачу разрешений в меньшем количестве от запланированого объема</t>
  </si>
  <si>
    <t>Увеличение количества рассматриваемых дел в судах общей юрисдикции, мировыми судьями</t>
  </si>
  <si>
    <t>Массовый возврат переплат по итогам 2016 года</t>
  </si>
  <si>
    <t>Кассовое исполненение</t>
  </si>
  <si>
    <t>Отклонение исполнения от первоначального плана, %</t>
  </si>
  <si>
    <t>По причине увеличения выявленных нарушений Налогового кодекса, чем планировалось</t>
  </si>
  <si>
    <t>Пояснение отклонений исполнения от первоначально утвержденного плана (при отклонении гр. 6 на 5% и более)</t>
  </si>
  <si>
    <t>РАСХОДЫ ВСЕГО</t>
  </si>
  <si>
    <t>Общегосударственные вопросы</t>
  </si>
  <si>
    <t>01 00</t>
  </si>
  <si>
    <t>Функционирование высшего должностного лица субъекта Российской Федерации и муниципального образования</t>
  </si>
  <si>
    <t>01 02</t>
  </si>
  <si>
    <t>Функционирование законодательных (представительных) органов государственной власти и представительных органов муниципальных образований</t>
  </si>
  <si>
    <t>01 03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</si>
  <si>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</si>
  <si>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</si>
  <si>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Обеспечение деятельности финансовых, налоговых и таможенных органов и органов финансового (финансово-бюджетного) надзора</t>
  </si>
  <si>
    <t>01 06</t>
  </si>
  <si>
    <t>Обеспечение проведения выборов и референдумов</t>
  </si>
  <si>
    <t>01 07</t>
  </si>
  <si>
    <t>Резервные фонды</t>
  </si>
  <si>
    <t>01 11</t>
  </si>
  <si>
    <t>Другие общегосударственные вопросы</t>
  </si>
  <si>
    <t>01 13</t>
  </si>
  <si>
    <t>Национальная безопасность и правоохранительная деятельность</t>
  </si>
  <si>
    <t>03 00</t>
  </si>
  <si>
    <t>Защита населения и территории от чрезвычайных ситуаций природного и техногенного характера, гражданская оборона</t>
  </si>
  <si>
    <t>03 09</t>
  </si>
  <si>
    <t>Национальная экономика</t>
  </si>
  <si>
    <t>04 00</t>
  </si>
  <si>
    <t>Транспорт</t>
  </si>
  <si>
    <t>04 08</t>
  </si>
  <si>
    <t>Дорожное хозяйство (дорожные фонды)</t>
  </si>
  <si>
    <t>04 09</t>
  </si>
  <si>
    <t>Другие вопросы в области национальной экономики</t>
  </si>
  <si>
    <t>04 12</t>
  </si>
  <si>
    <t>Жилищно-коммунальное хозяйство</t>
  </si>
  <si>
    <t>05 00</t>
  </si>
  <si>
    <t>Жилищное хозяйство</t>
  </si>
  <si>
    <t>05 01</t>
  </si>
  <si>
    <t>Коммунальное хозяйство</t>
  </si>
  <si>
    <t>05 02</t>
  </si>
  <si>
    <t>Благоустройство</t>
  </si>
  <si>
    <t>05 03</t>
  </si>
  <si>
    <t>Другие вопросы в области жилищно-коммунального хозяйства</t>
  </si>
  <si>
    <t>05 05</t>
  </si>
  <si>
    <t>Образование</t>
  </si>
  <si>
    <t>07 00</t>
  </si>
  <si>
    <t>Дошкольное образование</t>
  </si>
  <si>
    <t>07 01</t>
  </si>
  <si>
    <t>Общее образование</t>
  </si>
  <si>
    <t>07 02</t>
  </si>
  <si>
    <t>Дополнительное образование детей</t>
  </si>
  <si>
    <t>07 03</t>
  </si>
  <si>
    <t>Молодежная политика и оздоровление детей</t>
  </si>
  <si>
    <t>07 07</t>
  </si>
  <si>
    <t>Другие вопросы в области образования</t>
  </si>
  <si>
    <t>07 09</t>
  </si>
  <si>
    <t>Культура, кинематография</t>
  </si>
  <si>
    <t>08 00</t>
  </si>
  <si>
    <t>Культура</t>
  </si>
  <si>
    <t>08 01</t>
  </si>
  <si>
    <t>Другие вопросы в области культуры, кинематографии</t>
  </si>
  <si>
    <t>08 04</t>
  </si>
  <si>
    <t>Социальная политика</t>
  </si>
  <si>
    <t>10 00</t>
  </si>
  <si>
    <t>Пенсионное обеспечение</t>
  </si>
  <si>
    <t>10 01</t>
  </si>
  <si>
    <t>Социальное обеспечение населения</t>
  </si>
  <si>
    <t>10 03</t>
  </si>
  <si>
    <t>Охрана семьи и детства</t>
  </si>
  <si>
    <t>10 04</t>
  </si>
  <si>
    <t>Физическая культура и спорт</t>
  </si>
  <si>
    <t>11 00</t>
  </si>
  <si>
    <t>Физическая культура</t>
  </si>
  <si>
    <t>11 01</t>
  </si>
  <si>
    <t>Другие вопросы в области физической культуры и спорта</t>
  </si>
  <si>
    <t>11 05</t>
  </si>
  <si>
    <t>Обслуживание государственного  и муниципального долга</t>
  </si>
  <si>
    <t>13 00</t>
  </si>
  <si>
    <t>Обслуживание государственного внутреннего и муниципального долга</t>
  </si>
  <si>
    <t>13 01</t>
  </si>
  <si>
    <t>Код классификации</t>
  </si>
  <si>
    <t xml:space="preserve">По причине снижения количества нарушений </t>
  </si>
  <si>
    <t>Денежные взыскания (штрафы) за нарушение земельного законодательства</t>
  </si>
  <si>
    <t>По причине увеличения выявленных нарушений законодательства РФ о промышленной безопасности</t>
  </si>
  <si>
    <t>Изменение плана по безвозмездным поступлениям связано с изменением (дополнительным распределением, уменьшением) объемов безвозмездных поступлений от других бюджетов бюджетной системы Российской Федерации</t>
  </si>
  <si>
    <t>ДОХОДЫ ВСЕГО</t>
  </si>
  <si>
    <t>Охрана окружающей среды</t>
  </si>
  <si>
    <t>Сбор, удаление отходов и очистка сточных вод</t>
  </si>
  <si>
    <t>06 00</t>
  </si>
  <si>
    <t>06 02</t>
  </si>
  <si>
    <t>12 00</t>
  </si>
  <si>
    <t>12 02</t>
  </si>
  <si>
    <t>Средства массовой информации</t>
  </si>
  <si>
    <t>Периодическая печать и издательства</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</si>
  <si>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</si>
  <si>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</si>
  <si>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</si>
  <si>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</si>
  <si>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2 02 35 176 04 0000 151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</si>
  <si>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</si>
  <si>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</si>
  <si>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</si>
  <si>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2 19 35 135 04 0000 151</t>
  </si>
  <si>
    <t>Погашение недоимки прошлых лет</t>
  </si>
  <si>
    <t>Уплата налога физлицами с полученного дохода от продажи имущества в большем объеме от запланированного</t>
  </si>
  <si>
    <t>Повышение норматива отчислений в местный бюджет и рост цен на автомобильное топливо</t>
  </si>
  <si>
    <t>Увеличение поступлений произощло за счет самостоятельного погашения задолженности, взыскания задолженности по инкассовым поручениям и службой УФССП. Кроме того, произведена предварительная уплата налога в большем размере, чем прогнозировалось.</t>
  </si>
  <si>
    <t>Увеличение поступлений произошло за счет приобретения патентов в большем размере, чем прогнозировалосью</t>
  </si>
  <si>
    <t>Увеличение произошло за счет погашения задолженности по налогу и по причине роста коэффициента.</t>
  </si>
  <si>
    <t>Погашение задолженности прошлых лет в большем размере от запланированного</t>
  </si>
  <si>
    <t>Несвоевременная уплата по договорам аренды</t>
  </si>
  <si>
    <t>Погашение задолженности прошлых лет по договорам аренды земельных участков, в том числе за счет взискания согласно судебных решений</t>
  </si>
  <si>
    <t>Погашение задолженности за прошлый период</t>
  </si>
  <si>
    <t xml:space="preserve">Погашение задолженности прошлых лет </t>
  </si>
  <si>
    <t>Потенциальные покупатели от приобретения запланированных к продаже помещений и земельных участков отказались</t>
  </si>
  <si>
    <t xml:space="preserve">Реализация земельных участков в большем размере от запланированного объема </t>
  </si>
  <si>
    <t>В связи с уменьшением количества выявленных административных правонарушений Налогового кодекса</t>
  </si>
  <si>
    <t>По причине увеличения выявленных нарушений применения контрольно-кассовой техники</t>
  </si>
  <si>
    <t xml:space="preserve">По причине увеличения выявленных нарушений </t>
  </si>
  <si>
    <t xml:space="preserve">В связи со сменой получателя платы за предоставленние путевок летней оздоровительной компании </t>
  </si>
  <si>
    <t>РАСХОДЫ ПО РАЗДЕЛАМ И ПОДРАЗДЕЛАМ БЮДЖЕТНОЙ КЛАССИФИКАЦИИ РОССИЙСКОЙ ФЕДЕРАЦИИ</t>
  </si>
  <si>
    <t>РАСХОДЫ ПО ПРОГРАММАМ И НЕПРОГРАММНЫМ НАПРАВЛЕНИЯМ ДЕЯТЕЛЬНОСТИ</t>
  </si>
  <si>
    <t>Муниципальная программа муниципального образования городского округа «Воркута» «Развитие образования»</t>
  </si>
  <si>
    <t>Муниципальная  программа  муниципального образования городского округа «Развитие физической культуры и спорта»</t>
  </si>
  <si>
    <t>Муниципальная программа муниципального образования городского округа «Воркута» «Развитие культуры»</t>
  </si>
  <si>
    <t>Муниципальная программа муниципального образования городского округа «Воркута» «Развитие экономики»</t>
  </si>
  <si>
    <t>Муниципальная программа муниципального образования городского округа «Воркута» «Муниципальное управление»</t>
  </si>
  <si>
    <t>Муниципальная программа муниципального образования городского округа «Воркута» «Развитие социальной сферы»</t>
  </si>
  <si>
    <t xml:space="preserve">Муниципальная программа муниципального образования городского округа «Воркута» «Обеспечение безопасности населения и территории муниципального образования городского округа «Воркута» </t>
  </si>
  <si>
    <t>РАСХОДЫ ВСЕГО, в т.ч.</t>
  </si>
  <si>
    <t>Программные направления деятельности</t>
  </si>
  <si>
    <t>Непрограммные направления деятельности</t>
  </si>
  <si>
    <t>01 0 00 00000</t>
  </si>
  <si>
    <t>02 0 00 00000</t>
  </si>
  <si>
    <t>03 0 00 00000</t>
  </si>
  <si>
    <t>08 0 00 00000</t>
  </si>
  <si>
    <t>09 0 00 00000</t>
  </si>
  <si>
    <t>11 0 00 00000</t>
  </si>
  <si>
    <t>12 0 00 00000</t>
  </si>
  <si>
    <t>99 0 00 00000</t>
  </si>
  <si>
    <t>Увеличение заработной платы заработной платы до МРОТ; уплата задолженности по предприятию-банкроту в большем размере от запланированного показателя</t>
  </si>
  <si>
    <t>Другие вопросы в области социальной политики</t>
  </si>
  <si>
    <t>10 06</t>
  </si>
  <si>
    <t>Муниципальная программа муниципального образования городского округа «Воркута» «Энергосбережение и повышение энергоэффективности на территории муниципального образования городского округа «Воркута»</t>
  </si>
  <si>
    <t>15 0 00 00000</t>
  </si>
  <si>
    <t>(рублей)</t>
  </si>
  <si>
    <t>04 06</t>
  </si>
  <si>
    <t>Водное хозяйство</t>
  </si>
  <si>
    <t>16 0 00 00000</t>
  </si>
  <si>
    <t>17 0 00 00000</t>
  </si>
  <si>
    <t>Муниципальная программа муниципального образования городского округа "Воркута" "Профилактика правонарушений и обеспечение общественной безопасности на территории муниципального образования городского округа "Воркута"</t>
  </si>
  <si>
    <t>Муниципальная программа муниципального образования городского округа "Воркута" "Повышение комфортности проживания граждан на территории муниципального образования городского округа "Воркута"</t>
  </si>
  <si>
    <t>Увеличение бюджетных ассигнований за счет средств, предоставленных из республиканского бюджета Республики Коми на реализацию народных проектов в сфере образования, прошедших отбор в рамках проекта "Народный бюджет"</t>
  </si>
  <si>
    <t>Уменьшены бюджетные ассигнования в связи с образовавшейся экономией  по возмещению расходов на проезд дружинникам</t>
  </si>
  <si>
    <t>В соответствии с порядком применения бюджетной классификации кассовое исполнение средств, выделенных из резервного фонда, осуществляется по  подразделам, в соответствии с направлением расходов, на которые они выделены</t>
  </si>
  <si>
    <t>Аналитические данные по планированию и исполнению бюджета МО ГО "Воркута" за 2022 год</t>
  </si>
  <si>
    <t>Первоначальный план на 01.01.2022 г.</t>
  </si>
  <si>
    <t>Уточненный план на 31.12.2022 г.</t>
  </si>
  <si>
    <t>Увеличение бюджетных ассигнований для обеспечения выплаты заработной платы и оплату страховых взносов, начисленных на оплату труда предедателя Совета МО ГО "Воркута", а также для приобретения удостоверений и значков для депутатов Совета МО ГО "Воркута".</t>
  </si>
  <si>
    <t>Увеличение бюджетных ассигнований для обеспечения выплаты заработной платы и оплату страховых взносов, начисленных на оплату труда работников администрации МО ГО "Воркута", отдела по работе с территорией "Сивомаскинский" администрации МО ГО "Воркута", а также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t>
  </si>
  <si>
    <t xml:space="preserve">Увеличение бюджетных ассигнований на подготовку и проведение дополнительных выборов депутатов Совета МО ГО «Воркута» </t>
  </si>
  <si>
    <t>Увеличение бюджетных ассигнований за счет средств, предоставленных из республиканского бюджета Республики Коми на реализацию мероприятий по приведению в нормативное состояние автомобильных дорог общего пользования местного значения, задействованных в маршрутах движения школьных автобусов, на реализацию народных проектов в сфере дорожной деятельности, прошедших отбор в рамках проекта "Народный бюджет", а также за счет средств местного бюджета для выплаты первоочередных расходов (заработная плата, страховые взносы работникам МБУ "СДУ", закупка ГСМ)</t>
  </si>
  <si>
    <t>Увеличение бюджетных ассигнований за счет средств, предоставленных из республиканского бюджета Республики Коми на реализацию народных проектов в сфере агропромышленного комплекса, а также в сфере малого и среднего предпринимательства прошедших отбор в рамках проекта "Народный бюджет"</t>
  </si>
  <si>
    <t>Увеличение бюджетных ассигнований за счет средств, предоставленных из республиканского бюджета Республики Коми на капитальный ремонт, ремонт муниципального жилищного фонда, на обеспечение мероприятий по расселению непригодного для проживания жилищного фонда, а также за счет средств местного бюджета для исполнения решений судов</t>
  </si>
  <si>
    <t>Увеличение бюджетных ассигнований за счет средств, предоставленных из республиканского бюджета Республики Коми  на оплату расходов по исполнительным документам по взысканию задолженности за содержание незаселенного (свободного от проживания) муниципального жилого фонда, софинансирование расходных обязательств органов местного самоуправления, возникающих при реализации мероприятий по подготовке объектов инженерной инфраструктуры, расположенных на территории муниципального образования в Республике Коми, к началу нового отопительного периода, выделенных из резервного фонда Правительства Республики Коми, а также за счет средств местного бюджета для оплаты исполнительных документов и на проведение мероприятий по предупреждению чрезвычайных ситуаций, за счет средств, выделенных из резервного фонда администрации МО ГО "Воркута"</t>
  </si>
  <si>
    <t>Увеличение бюджетных ассигнований  за счет средств местного бюджета для обеспечения выплаты заработной платы и оплату страховых взносов, начисленных на оплату труда работников МБУ "СДУ", МБУ "БОТ" и МКУ "СпПС".</t>
  </si>
  <si>
    <t>Увеличение бюджетных ассигнований за счет средств местного бюджета для оплаты административного штрафа</t>
  </si>
  <si>
    <t>Увеличение бюджетных ассигнований за счет средств местного бюджета на мероприятия по проведению оздоровительной кампании детей и организацию  временной занятости подростков в каникулярный период</t>
  </si>
  <si>
    <t>Увеличение бюджетных ассигнований за счет средств, предоставленных из республиканского бюджета Республики Коми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культуры, укрепление материально-технической базы муниципальных учреждений сферы культуры, поддержку отрасли культуры , а также за счет средств местного бюджета для обеспечения выплаты заработной платы и оплату страховых взносов, начисленных на оплату труда работников муниципальных учреждений культуры</t>
  </si>
  <si>
    <t>Увеличение бюджетных ассигнований за счет средств, предоставленных из республиканского бюджета Республики Коми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культуры, а также за счет средств местного бюджета для обеспечения выплаты заработной платы и оплату страховых взносов, начисленных на оплату труда работников МКУ "ЦОД МОК"</t>
  </si>
  <si>
    <t>Уменьшение количества педагогических работников,  которым положена выплата ежемесячной денежной компенсации на оплату  жилого помещения и комунальнных услуг за счет средств 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 а также с отказом граждан на приобретение жилья на территории МО ГО "Воркута" за счет средств субвенции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</si>
  <si>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Уменьшение бюджетных ассигнований за счет средств, предоставленных из республиканского бюджета Республики Коми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 в связи с уменьшением количества получателей</t>
  </si>
  <si>
    <t>Увеличение бюджетных ассигнований за счет средств, предоставленных из республиканского бюджета Республики Коми на реализацию народных проектов в сфере физической культуры и спорта, прошедших отбор в рамках проекта "Народный бюджет", выполнение мероприятий по созданию безопасных условий в организациях в сфере физической культуры и спорта в Республике Коми,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  а также за счет средств местного бюджета для обеспечения выплаты заработной платы и оплату страховых взносов, начисленных на оплату труда работников муниципальных учреждений физической культуры и спорта</t>
  </si>
  <si>
    <t xml:space="preserve">Уменьшение расходов на содержание аппарата Управления физической культуры и спорта администрации МО ГО "Воркута" </t>
  </si>
  <si>
    <t xml:space="preserve">Увеличение бюджетных ассигнований за счет средств местного бюджета для оплаты расходов, связанных с изданием и распространением общегородской газеты Воркуты "Заполярье" </t>
  </si>
  <si>
    <t>Уменьшены бюджетные ассигнования по обслуживанию муниципального долга в связи с тем, что от Управления Федерального казначейства Российской Федерации был получен бюджетный кредит по ставке 0,1 процента годовых. В связи с этим были скорректированы обороты по привлечению и погашению кредитов. Привлечение данного кредита позволило сэкономить средства, предусмотренные на обслуживание кредитов кредитных организаций, предоставляемых муниципалитету под более высокие процентные ставки.  Экономия от указанных мероприятий направлена на первоочередные выплаты.</t>
  </si>
  <si>
    <t>Муниципальная программа муниципального образования городского округа "Воркута" "Развитие молодежной политики"</t>
  </si>
  <si>
    <t>Увеличение бюджетных ассигнований за счет средств, предоставленных из республиканского бюджета Республики Коми на реализацию муниципальными дошкольными и муниципальными общеобразовательными организациями в Республике Коми образовательных программ, на оплату расходов по коммунальным услугам муниципальными учреждениями,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 на оплату муниципальными учреждениями расходов за энергетические ресурсы, на укрепление материально-технической базы и создание безопасных условий в организациях в сфере образования в Республике Коми,  на реализацию народных проектов в сфере образования, прошедших отбор в рамках проекта "Народный бюджет", а также за счет средств местного бюджета  для обеспечения выплаты заработной платы и оплату страховых взносов, начисленных на оплату труда работников муниципальных учреждений отрасли образования, на организацию питания льготных категорий обучающихся и воспитанников, на оплату стоимости льготного проезда к месту использования отпуска и обратно работникам отрасли образования, на мероприятия по проведению оздоровительной кампании детей и на организацию временной занятости подростков в каникулярный период</t>
  </si>
  <si>
    <t xml:space="preserve">Увеличение бюджетных ассигнований за счет средств, предоставленных из республиканского бюджета Республики Коми на реализацию муниципальными дошкольными и муниципальными общеобразовательными организациями в Республике Коми образовательных программ, оплату расходов по коммунальным услугам муниципальными учреждениями, укрепление материально-технической базы и создание безопасных условий в организациях в сфере образования в Республике Коми, реализацию народных проектов в сфере доступной среды, прошедших отбор в рамках проекта "Народный бюджет", а также за счет средств местного бюджета на организацию питания льготных категорий воспитанников и на оплату стоимости льготного проезда к месту использования отпуска и обратно работникам муниципальных детских дошкольных учреждений </t>
  </si>
  <si>
    <t xml:space="preserve">Увеличение бюджетных ассигнований за счет средств, предоставленных из республиканского бюджета Республики Коми на реализацию муниципальными дошкольными и муниципальными общеобразовательными организациями в Республике Коми образовательных программ, на оплату муниципальными учреждениями расходов за энергетические ресурсы, на укрепление материально-технической базы и создание безопасных условий в организациях в сфере образования в Республике Коми,  на реализацию народных проектов в сфере образования, прошедших отбор в рамках проекта "Народный бюджет", а также за счет средств местного бюджета на организацию питания льготных категорий обучающихся и на оплату стоимости льготного проезда к месту использования отпуска и обратно работникам муниципальных общеобразовательных учреждений </t>
  </si>
  <si>
    <t>Увеличение бюджетных ассигнований за счет средств, предоставленных из республиканского бюджета Республики Коми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 на укрепление материально-технической базы и создание безопасных условий в организациях в сфере образования в Республике Коми, на оплату расходов по коммунальным услугам муниципальными учреждениями, а также за счет средств местного бюджета на оплату страховых взносов, начисленных на оплату труда работников муниципальных учреждений дополнительного образования детей и на оплату стоимости льготного проезда к месту использования отпуска и обратно работникам муниципальных учреждений дополнительного образования детей</t>
  </si>
  <si>
    <t>Увеличение бюджетных ассигнований за счет средств, предоставленных из республиканского бюджета Республики Коми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культуры, укрепление материально-технической базы муниципальных учреждений сферы культуры, поддержку отрасли культуры, а также за счет средств местного бюджета для обеспечения выплаты заработной платы и оплату страховых взносов, начисленных на оплату труда работников муниципальных учреждений культуры</t>
  </si>
  <si>
    <t>Увеличение бюджетных ассигнований за счет средств, предоставленных из республиканского бюджета Республики Коми на реализацию народных проектов в сфере доступной среды, прошедших отбор в рамках проекта "Народный бюджет", на осуществление государственных полномочий Республики Коми, предусмотренных пунктами 11 и 12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</si>
  <si>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Увеличение бюджетных ассигнований за счет средств местного бюджета для оплаты исполнительного листа</t>
  </si>
  <si>
    <t>Увеличение бюджетных ассигнований за счет средств, предоставленных из республиканского бюджета Республики Коми на реализацию мероприятий по приведению в нормативное состояние автомобильных дорог общего пользования местного значения, задействованных в маршрутах движения школьных автобусов, на оплату расходов по исполнительным документам по взысканию задолженности за содержание незаселенного (свободного от проживания) муниципального жилого фонда, софинансирование расходных обязательств органов местного самоуправления, возникающих при реализации мероприятий по подготовке объектов инженерной инфраструктуры, расположенных на территории муниципального образования в Республике Коми, к началу нового отопительного периода, выделенных из резервного фонда Правительства Республики Коми, на реализацию народных проектов в сфере дорожной деятельности, прошедших отбор в рамках проекта "Народный бюджет", на капитальный ремонт, ремонт муниципального жилищного фонда, на обеспечение мероприятий по расселению непригодного для проживания жилищного фонда, а также за счет средств местного бюджета для обеспечения выплаты заработной платы и оплату страховых взносов, начисленных на оплату труда работников МБУ "СДУ", МБУ "БОТ" и МКУ "СпПС", на закупку ГСМ, оплату исполнительных документов и исполнение решений судов)</t>
  </si>
  <si>
    <t>Уменьшение бюджетных ассигнований за счет средств местного бюджета за счет сложившейся экономии от проведенных мероприятий в сфере молодежной политики</t>
  </si>
  <si>
    <t xml:space="preserve">Увеличение бюджетных ассигнований для обеспечения выплаты заработной платы и оплату страховых взносов, начисленных на оплату труда работников администрации МО ГО "Воркута", отдела по работе с территорией "Сивомаскинский" администрации МО ГО "Воркута", МКУ "ЦОД" МО ГО "Воркута",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на подготовку и проведение дополнительных выборов депутатов Совета МО ГО «Воркута», для предоставления субсидии  МУП "Оптика" МО ГО "Воркута" и МУП "Воркутинский хлебокомбинат" МО ГО "Воркута" в целях оказания финансовой помощи для предупреждения банкротства и восстановления платёжеспособности (санации), для оплаты расходов, связанных с изданием и распространением общегородской газеты Воркуты "Заполярье"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</si>
</sst>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hh:mm"/>
    <numFmt numFmtId="173" formatCode="?"/>
    <numFmt numFmtId="174" formatCode="0.0%"/>
    <numFmt numFmtId="175" formatCode="#,##0.0\ _₽"/>
    <numFmt numFmtId="176" formatCode="#,##0.0"/>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3">
    <font>
      <sz val="10"/>
      <name val="Arial"/>
      <family val="0"/>
    </font>
    <font>
      <b/>
      <sz val="8"/>
      <name val="Arial Narrow"/>
      <family val="2"/>
    </font>
    <font>
      <sz val="8"/>
      <name val="Arial Narrow"/>
      <family val="2"/>
    </font>
    <font>
      <b/>
      <sz val="8"/>
      <name val="Times New Roman"/>
      <family val="1"/>
    </font>
    <font>
      <sz val="8"/>
      <name val="Times New Roman"/>
      <family val="1"/>
    </font>
    <font>
      <sz val="10"/>
      <name val="Times New Roman"/>
      <family val="1"/>
    </font>
    <font>
      <b/>
      <sz val="10"/>
      <name val="Times New Roman"/>
      <family val="1"/>
    </font>
    <font>
      <sz val="9"/>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imes New Roman"/>
      <family val="1"/>
    </font>
    <font>
      <sz val="8"/>
      <color indexed="10"/>
      <name val="Times New Roman"/>
      <family val="1"/>
    </font>
    <font>
      <sz val="10"/>
      <color indexed="8"/>
      <name val="Arial"/>
      <family val="2"/>
    </font>
    <font>
      <sz val="11"/>
      <color theme="1"/>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thin">
        <color rgb="FFD9D9D9"/>
      </left>
      <right style="thin">
        <color rgb="FFD9D9D9"/>
      </right>
      <top>
        <color rgb="FF000000"/>
      </top>
      <bottom style="thin">
        <color rgb="FFD9D9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thin"/>
      <bottom style="thin"/>
    </border>
    <border>
      <left style="thin"/>
      <right style="hair"/>
      <top style="thin"/>
      <bottom style="thin"/>
    </border>
    <border>
      <left style="hair"/>
      <right style="hair"/>
      <top style="hair"/>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 fontId="33" fillId="0" borderId="1">
      <alignment horizontal="right" vertical="top" shrinkToFit="1"/>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2" applyNumberFormat="0" applyAlignment="0" applyProtection="0"/>
    <xf numFmtId="0" fontId="35" fillId="27" borderId="3" applyNumberFormat="0" applyAlignment="0" applyProtection="0"/>
    <xf numFmtId="0" fontId="36" fillId="27" borderId="2"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1"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94">
    <xf numFmtId="0" fontId="0" fillId="0" borderId="0" xfId="0" applyAlignment="1">
      <alignment/>
    </xf>
    <xf numFmtId="49" fontId="1" fillId="0" borderId="0" xfId="0" applyNumberFormat="1" applyFont="1" applyBorder="1" applyAlignment="1" applyProtection="1">
      <alignment horizontal="left" vertical="center" wrapText="1"/>
      <protection/>
    </xf>
    <xf numFmtId="173" fontId="2" fillId="0" borderId="0" xfId="0" applyNumberFormat="1" applyFont="1" applyBorder="1" applyAlignment="1" applyProtection="1">
      <alignment horizontal="left" vertical="center" wrapText="1"/>
      <protection/>
    </xf>
    <xf numFmtId="173" fontId="1" fillId="0" borderId="0" xfId="0" applyNumberFormat="1" applyFont="1" applyBorder="1" applyAlignment="1" applyProtection="1">
      <alignment horizontal="left" vertical="center" wrapText="1"/>
      <protection/>
    </xf>
    <xf numFmtId="49" fontId="2" fillId="0" borderId="0" xfId="0" applyNumberFormat="1" applyFont="1" applyBorder="1" applyAlignment="1" applyProtection="1">
      <alignment horizontal="left" vertical="center" wrapText="1"/>
      <protection/>
    </xf>
    <xf numFmtId="0" fontId="5" fillId="0" borderId="0" xfId="0" applyFont="1" applyAlignment="1">
      <alignment/>
    </xf>
    <xf numFmtId="49" fontId="3" fillId="0" borderId="11" xfId="0" applyNumberFormat="1" applyFont="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 fillId="0" borderId="0" xfId="0" applyFont="1" applyAlignment="1">
      <alignment horizontal="center"/>
    </xf>
    <xf numFmtId="49" fontId="3" fillId="0" borderId="11" xfId="0" applyNumberFormat="1" applyFont="1" applyFill="1" applyBorder="1" applyAlignment="1" applyProtection="1">
      <alignment horizontal="left" vertical="top" wrapText="1"/>
      <protection/>
    </xf>
    <xf numFmtId="49" fontId="3" fillId="0" borderId="11" xfId="0" applyNumberFormat="1" applyFont="1" applyBorder="1" applyAlignment="1" applyProtection="1">
      <alignment horizontal="center" vertical="top" wrapText="1"/>
      <protection/>
    </xf>
    <xf numFmtId="49" fontId="4" fillId="0" borderId="11" xfId="0" applyNumberFormat="1" applyFont="1" applyFill="1" applyBorder="1" applyAlignment="1" applyProtection="1">
      <alignment horizontal="left" vertical="top" wrapText="1"/>
      <protection/>
    </xf>
    <xf numFmtId="49" fontId="4" fillId="0" borderId="11" xfId="0" applyNumberFormat="1" applyFont="1" applyBorder="1" applyAlignment="1" applyProtection="1">
      <alignment horizontal="center" vertical="top" wrapText="1"/>
      <protection/>
    </xf>
    <xf numFmtId="173" fontId="4" fillId="0" borderId="11" xfId="0" applyNumberFormat="1" applyFont="1" applyFill="1" applyBorder="1" applyAlignment="1" applyProtection="1">
      <alignment horizontal="left" vertical="top" wrapText="1"/>
      <protection/>
    </xf>
    <xf numFmtId="49" fontId="3" fillId="0" borderId="11" xfId="0" applyNumberFormat="1" applyFont="1" applyBorder="1" applyAlignment="1" applyProtection="1">
      <alignment horizontal="left" vertical="top" wrapText="1"/>
      <protection/>
    </xf>
    <xf numFmtId="49" fontId="4" fillId="0" borderId="11" xfId="0" applyNumberFormat="1" applyFont="1" applyBorder="1" applyAlignment="1" applyProtection="1">
      <alignment horizontal="left" vertical="top" wrapText="1"/>
      <protection/>
    </xf>
    <xf numFmtId="173" fontId="3" fillId="0" borderId="11" xfId="0" applyNumberFormat="1" applyFont="1" applyBorder="1" applyAlignment="1" applyProtection="1">
      <alignment horizontal="left" vertical="top" wrapText="1"/>
      <protection/>
    </xf>
    <xf numFmtId="173" fontId="4" fillId="0" borderId="11" xfId="0" applyNumberFormat="1" applyFont="1" applyBorder="1" applyAlignment="1" applyProtection="1">
      <alignment horizontal="left" vertical="top" wrapText="1"/>
      <protection/>
    </xf>
    <xf numFmtId="49" fontId="3" fillId="0" borderId="12"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center" vertical="top" wrapText="1"/>
      <protection/>
    </xf>
    <xf numFmtId="173" fontId="4" fillId="0" borderId="14" xfId="0" applyNumberFormat="1" applyFont="1" applyBorder="1" applyAlignment="1" applyProtection="1">
      <alignment horizontal="left" vertical="top" wrapText="1"/>
      <protection/>
    </xf>
    <xf numFmtId="49" fontId="4" fillId="0" borderId="14" xfId="0" applyNumberFormat="1" applyFont="1" applyBorder="1" applyAlignment="1" applyProtection="1">
      <alignment horizontal="center" vertical="top" wrapText="1"/>
      <protection/>
    </xf>
    <xf numFmtId="0" fontId="5" fillId="0" borderId="11" xfId="0" applyFont="1" applyBorder="1" applyAlignment="1">
      <alignment horizontal="justify" vertical="top" wrapText="1"/>
    </xf>
    <xf numFmtId="0" fontId="4" fillId="0" borderId="11" xfId="0" applyFont="1" applyBorder="1" applyAlignment="1">
      <alignment horizontal="justify" vertical="top" wrapText="1"/>
    </xf>
    <xf numFmtId="0" fontId="3" fillId="0" borderId="11" xfId="0" applyFont="1" applyBorder="1" applyAlignment="1">
      <alignment horizontal="justify" vertical="top" wrapText="1"/>
    </xf>
    <xf numFmtId="49" fontId="6" fillId="0" borderId="11" xfId="54" applyNumberFormat="1" applyFont="1" applyFill="1" applyBorder="1" applyAlignment="1">
      <alignment horizontal="left" vertical="top" wrapText="1"/>
      <protection/>
    </xf>
    <xf numFmtId="49" fontId="6" fillId="0" borderId="11" xfId="55" applyNumberFormat="1" applyFont="1" applyFill="1" applyBorder="1" applyAlignment="1">
      <alignment horizontal="center" vertical="top"/>
      <protection/>
    </xf>
    <xf numFmtId="49" fontId="6" fillId="0" borderId="11" xfId="55" applyNumberFormat="1" applyFont="1" applyFill="1" applyBorder="1" applyAlignment="1">
      <alignment horizontal="left" vertical="top" wrapText="1"/>
      <protection/>
    </xf>
    <xf numFmtId="49" fontId="6" fillId="0" borderId="11" xfId="55" applyNumberFormat="1" applyFont="1" applyFill="1" applyBorder="1" applyAlignment="1">
      <alignment horizontal="center" vertical="top" wrapText="1"/>
      <protection/>
    </xf>
    <xf numFmtId="175" fontId="6" fillId="0" borderId="11" xfId="54" applyNumberFormat="1" applyFont="1" applyFill="1" applyBorder="1" applyAlignment="1">
      <alignment horizontal="right" vertical="top" wrapText="1"/>
      <protection/>
    </xf>
    <xf numFmtId="49" fontId="5" fillId="0" borderId="11" xfId="55" applyNumberFormat="1" applyFont="1" applyFill="1" applyBorder="1" applyAlignment="1">
      <alignment horizontal="center" vertical="top" wrapText="1"/>
      <protection/>
    </xf>
    <xf numFmtId="49" fontId="7" fillId="0" borderId="11" xfId="55" applyNumberFormat="1" applyFont="1" applyFill="1" applyBorder="1" applyAlignment="1">
      <alignment horizontal="left" vertical="top" wrapText="1"/>
      <protection/>
    </xf>
    <xf numFmtId="176" fontId="6" fillId="0" borderId="11" xfId="0" applyNumberFormat="1" applyFont="1" applyBorder="1" applyAlignment="1" applyProtection="1">
      <alignment vertical="top" wrapText="1"/>
      <protection/>
    </xf>
    <xf numFmtId="176" fontId="5" fillId="0" borderId="11" xfId="0" applyNumberFormat="1" applyFont="1" applyFill="1" applyBorder="1" applyAlignment="1" applyProtection="1">
      <alignment horizontal="right" vertical="top" wrapText="1"/>
      <protection/>
    </xf>
    <xf numFmtId="176" fontId="5" fillId="0" borderId="11" xfId="0" applyNumberFormat="1" applyFont="1" applyFill="1" applyBorder="1" applyAlignment="1" applyProtection="1">
      <alignment vertical="top" wrapText="1"/>
      <protection/>
    </xf>
    <xf numFmtId="176" fontId="5" fillId="0" borderId="11" xfId="0" applyNumberFormat="1" applyFont="1" applyBorder="1" applyAlignment="1" applyProtection="1">
      <alignment vertical="top" wrapText="1"/>
      <protection/>
    </xf>
    <xf numFmtId="174" fontId="6" fillId="0" borderId="11" xfId="60" applyNumberFormat="1" applyFont="1" applyBorder="1" applyAlignment="1" applyProtection="1">
      <alignment horizontal="right" vertical="top"/>
      <protection/>
    </xf>
    <xf numFmtId="174" fontId="5" fillId="0" borderId="11" xfId="60" applyNumberFormat="1" applyFont="1" applyBorder="1" applyAlignment="1" applyProtection="1">
      <alignment horizontal="right" vertical="top"/>
      <protection/>
    </xf>
    <xf numFmtId="9" fontId="5" fillId="0" borderId="11" xfId="60" applyFont="1" applyBorder="1" applyAlignment="1" applyProtection="1">
      <alignment horizontal="right" vertical="top"/>
      <protection/>
    </xf>
    <xf numFmtId="9" fontId="6" fillId="0" borderId="11" xfId="60" applyFont="1" applyBorder="1" applyAlignment="1" applyProtection="1">
      <alignment horizontal="right" vertical="top"/>
      <protection/>
    </xf>
    <xf numFmtId="0" fontId="5" fillId="0" borderId="0" xfId="0" applyFont="1" applyAlignment="1">
      <alignment horizontal="right"/>
    </xf>
    <xf numFmtId="49" fontId="3" fillId="0" borderId="11" xfId="0" applyNumberFormat="1" applyFont="1" applyFill="1" applyBorder="1" applyAlignment="1" applyProtection="1">
      <alignment horizontal="left"/>
      <protection/>
    </xf>
    <xf numFmtId="49" fontId="3" fillId="0" borderId="11" xfId="0" applyNumberFormat="1" applyFont="1" applyFill="1" applyBorder="1" applyAlignment="1" applyProtection="1">
      <alignment horizontal="center"/>
      <protection/>
    </xf>
    <xf numFmtId="176" fontId="3" fillId="0" borderId="11" xfId="0" applyNumberFormat="1" applyFont="1" applyFill="1" applyBorder="1" applyAlignment="1" applyProtection="1">
      <alignment horizontal="right"/>
      <protection/>
    </xf>
    <xf numFmtId="0" fontId="0" fillId="0" borderId="0" xfId="0" applyFill="1" applyAlignment="1">
      <alignment/>
    </xf>
    <xf numFmtId="176" fontId="0" fillId="0" borderId="0" xfId="0" applyNumberFormat="1" applyAlignment="1">
      <alignment/>
    </xf>
    <xf numFmtId="175" fontId="4" fillId="0" borderId="0" xfId="55" applyNumberFormat="1" applyFont="1" applyFill="1" applyBorder="1" applyAlignment="1">
      <alignment horizontal="justify" vertical="top" wrapText="1"/>
      <protection/>
    </xf>
    <xf numFmtId="176" fontId="6" fillId="0" borderId="11" xfId="0" applyNumberFormat="1" applyFont="1" applyBorder="1" applyAlignment="1" applyProtection="1">
      <alignment horizontal="right" vertical="top" wrapText="1"/>
      <protection/>
    </xf>
    <xf numFmtId="176" fontId="6" fillId="0" borderId="11" xfId="0" applyNumberFormat="1" applyFont="1" applyFill="1" applyBorder="1" applyAlignment="1" applyProtection="1">
      <alignment vertical="top" wrapText="1"/>
      <protection/>
    </xf>
    <xf numFmtId="49" fontId="6" fillId="0" borderId="11" xfId="54" applyNumberFormat="1" applyFont="1" applyFill="1" applyBorder="1" applyAlignment="1">
      <alignment horizontal="left" vertical="top" wrapText="1" indent="2"/>
      <protection/>
    </xf>
    <xf numFmtId="49" fontId="3" fillId="0" borderId="11" xfId="0" applyNumberFormat="1" applyFont="1" applyFill="1" applyBorder="1" applyAlignment="1" applyProtection="1">
      <alignment horizontal="center" vertical="top"/>
      <protection/>
    </xf>
    <xf numFmtId="0" fontId="7" fillId="0" borderId="11" xfId="0" applyFont="1" applyBorder="1" applyAlignment="1">
      <alignment horizontal="justify" vertical="top" wrapText="1"/>
    </xf>
    <xf numFmtId="0" fontId="5" fillId="0" borderId="11" xfId="0" applyFont="1" applyBorder="1" applyAlignment="1">
      <alignment horizontal="center" vertical="top"/>
    </xf>
    <xf numFmtId="0" fontId="0" fillId="0" borderId="0" xfId="0" applyFont="1" applyAlignment="1">
      <alignment/>
    </xf>
    <xf numFmtId="0" fontId="6" fillId="0" borderId="11" xfId="0" applyFont="1" applyBorder="1" applyAlignment="1">
      <alignment horizontal="center" vertical="top"/>
    </xf>
    <xf numFmtId="0" fontId="8" fillId="0" borderId="0" xfId="0" applyFont="1" applyAlignment="1">
      <alignment/>
    </xf>
    <xf numFmtId="176" fontId="5" fillId="0" borderId="0" xfId="0" applyNumberFormat="1" applyFont="1" applyAlignment="1">
      <alignment/>
    </xf>
    <xf numFmtId="176" fontId="6" fillId="0" borderId="11" xfId="0" applyNumberFormat="1" applyFont="1" applyFill="1" applyBorder="1" applyAlignment="1" applyProtection="1">
      <alignment horizontal="right" vertical="top" wrapText="1"/>
      <protection/>
    </xf>
    <xf numFmtId="176" fontId="5" fillId="0" borderId="11" xfId="0" applyNumberFormat="1" applyFont="1" applyBorder="1" applyAlignment="1" applyProtection="1">
      <alignment horizontal="right" vertical="top" wrapText="1"/>
      <protection/>
    </xf>
    <xf numFmtId="0" fontId="4" fillId="0" borderId="11" xfId="0" applyFont="1" applyFill="1" applyBorder="1" applyAlignment="1">
      <alignment horizontal="justify" vertical="top" wrapText="1"/>
    </xf>
    <xf numFmtId="174" fontId="6" fillId="0" borderId="11" xfId="54" applyNumberFormat="1" applyFont="1" applyFill="1" applyBorder="1" applyAlignment="1">
      <alignment horizontal="right" vertical="top" wrapText="1"/>
      <protection/>
    </xf>
    <xf numFmtId="174" fontId="5" fillId="0" borderId="11" xfId="54" applyNumberFormat="1" applyFont="1" applyFill="1" applyBorder="1" applyAlignment="1">
      <alignment horizontal="right" vertical="top" wrapText="1"/>
      <protection/>
    </xf>
    <xf numFmtId="4" fontId="5" fillId="0" borderId="11" xfId="0" applyNumberFormat="1" applyFont="1" applyFill="1" applyBorder="1" applyAlignment="1">
      <alignment horizontal="right" vertical="top" wrapText="1"/>
    </xf>
    <xf numFmtId="4" fontId="6" fillId="0" borderId="15" xfId="0" applyNumberFormat="1" applyFont="1" applyFill="1" applyBorder="1" applyAlignment="1">
      <alignment vertical="top"/>
    </xf>
    <xf numFmtId="4" fontId="6" fillId="0" borderId="11" xfId="54" applyNumberFormat="1" applyFont="1" applyFill="1" applyBorder="1" applyAlignment="1">
      <alignment horizontal="right" vertical="top" wrapText="1"/>
      <protection/>
    </xf>
    <xf numFmtId="4" fontId="5" fillId="0" borderId="11" xfId="55" applyNumberFormat="1" applyFont="1" applyFill="1" applyBorder="1" applyAlignment="1">
      <alignment horizontal="right" vertical="top" wrapText="1"/>
      <protection/>
    </xf>
    <xf numFmtId="4" fontId="6" fillId="0" borderId="11" xfId="55" applyNumberFormat="1" applyFont="1" applyFill="1" applyBorder="1" applyAlignment="1">
      <alignment horizontal="right" vertical="top" wrapText="1"/>
      <protection/>
    </xf>
    <xf numFmtId="4" fontId="5" fillId="0" borderId="11" xfId="55" applyNumberFormat="1" applyFont="1" applyFill="1" applyBorder="1" applyAlignment="1">
      <alignment vertical="top"/>
      <protection/>
    </xf>
    <xf numFmtId="4" fontId="5" fillId="0" borderId="16" xfId="0" applyNumberFormat="1" applyFont="1" applyFill="1" applyBorder="1" applyAlignment="1">
      <alignment vertical="top"/>
    </xf>
    <xf numFmtId="4" fontId="5" fillId="0" borderId="17" xfId="0" applyNumberFormat="1" applyFont="1" applyFill="1" applyBorder="1" applyAlignment="1">
      <alignment vertical="top"/>
    </xf>
    <xf numFmtId="4" fontId="6" fillId="0" borderId="11" xfId="0" applyNumberFormat="1" applyFont="1" applyFill="1" applyBorder="1" applyAlignment="1">
      <alignment vertical="top"/>
    </xf>
    <xf numFmtId="4" fontId="5" fillId="0" borderId="15" xfId="0" applyNumberFormat="1" applyFont="1" applyFill="1" applyBorder="1" applyAlignment="1">
      <alignment horizontal="right" vertical="top" wrapText="1"/>
    </xf>
    <xf numFmtId="175" fontId="4" fillId="0" borderId="11" xfId="55" applyNumberFormat="1" applyFont="1" applyFill="1" applyBorder="1" applyAlignment="1">
      <alignment horizontal="justify" vertical="top" wrapText="1"/>
      <protection/>
    </xf>
    <xf numFmtId="177" fontId="4" fillId="0" borderId="11" xfId="0" applyNumberFormat="1" applyFont="1" applyFill="1" applyBorder="1" applyAlignment="1" applyProtection="1">
      <alignment horizontal="justify" vertical="top" wrapText="1"/>
      <protection/>
    </xf>
    <xf numFmtId="175" fontId="51" fillId="0" borderId="11" xfId="55" applyNumberFormat="1" applyFont="1" applyFill="1" applyBorder="1" applyAlignment="1">
      <alignment horizontal="justify" vertical="top" wrapText="1"/>
      <protection/>
    </xf>
    <xf numFmtId="0" fontId="0" fillId="0" borderId="0" xfId="0" applyAlignment="1">
      <alignment vertical="center"/>
    </xf>
    <xf numFmtId="49" fontId="5" fillId="0" borderId="11" xfId="55" applyNumberFormat="1" applyFont="1" applyFill="1" applyBorder="1" applyAlignment="1">
      <alignment horizontal="left" vertical="top" wrapText="1"/>
      <protection/>
    </xf>
    <xf numFmtId="175" fontId="51" fillId="0" borderId="11" xfId="54" applyNumberFormat="1" applyFont="1" applyFill="1" applyBorder="1" applyAlignment="1">
      <alignment horizontal="justify" vertical="top" wrapText="1"/>
      <protection/>
    </xf>
    <xf numFmtId="175" fontId="52" fillId="0" borderId="11" xfId="55" applyNumberFormat="1" applyFont="1" applyFill="1" applyBorder="1" applyAlignment="1">
      <alignment horizontal="justify" vertical="top" wrapText="1"/>
      <protection/>
    </xf>
    <xf numFmtId="177" fontId="52" fillId="0" borderId="11" xfId="0" applyNumberFormat="1" applyFont="1" applyFill="1" applyBorder="1" applyAlignment="1" applyProtection="1">
      <alignment horizontal="justify" vertical="top" wrapText="1"/>
      <protection/>
    </xf>
    <xf numFmtId="0" fontId="6" fillId="0" borderId="0" xfId="0" applyFont="1" applyAlignment="1">
      <alignment horizontal="center"/>
    </xf>
    <xf numFmtId="0" fontId="3" fillId="0" borderId="11" xfId="0" applyFont="1" applyBorder="1" applyAlignment="1">
      <alignment horizontal="center" vertical="center" wrapText="1"/>
    </xf>
    <xf numFmtId="49" fontId="3" fillId="0" borderId="11" xfId="0" applyNumberFormat="1" applyFont="1" applyBorder="1" applyAlignment="1" applyProtection="1">
      <alignment horizontal="center" vertical="center" wrapText="1"/>
      <protection/>
    </xf>
    <xf numFmtId="0" fontId="3" fillId="0" borderId="11"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49" fontId="3" fillId="33" borderId="16" xfId="0" applyNumberFormat="1" applyFont="1" applyFill="1" applyBorder="1" applyAlignment="1" applyProtection="1">
      <alignment horizontal="center"/>
      <protection/>
    </xf>
    <xf numFmtId="49" fontId="3" fillId="33" borderId="20" xfId="0" applyNumberFormat="1" applyFont="1" applyFill="1" applyBorder="1" applyAlignment="1" applyProtection="1">
      <alignment horizontal="center"/>
      <protection/>
    </xf>
    <xf numFmtId="49" fontId="3" fillId="33" borderId="17" xfId="0" applyNumberFormat="1" applyFont="1" applyFill="1" applyBorder="1" applyAlignment="1" applyProtection="1">
      <alignment horizontal="center"/>
      <protection/>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5" xfId="0" applyFont="1" applyBorder="1" applyAlignment="1">
      <alignment horizontal="justify"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6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Обычный 5"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M201"/>
  <sheetViews>
    <sheetView showGridLines="0" tabSelected="1" zoomScalePageLayoutView="0" workbookViewId="0" topLeftCell="A194">
      <selection activeCell="G196" sqref="G196"/>
    </sheetView>
  </sheetViews>
  <sheetFormatPr defaultColWidth="9.140625" defaultRowHeight="12.75" customHeight="1" outlineLevelRow="4"/>
  <cols>
    <col min="1" max="1" width="45.421875" style="0" customWidth="1"/>
    <col min="2" max="2" width="19.140625" style="0" customWidth="1"/>
    <col min="3" max="3" width="16.57421875" style="54" customWidth="1"/>
    <col min="4" max="5" width="15.28125" style="54" customWidth="1"/>
    <col min="6" max="6" width="14.421875" style="54" customWidth="1"/>
    <col min="7" max="7" width="36.8515625" style="0" customWidth="1"/>
    <col min="8" max="8" width="13.00390625" style="0" customWidth="1"/>
    <col min="13" max="13" width="50.00390625" style="0" customWidth="1"/>
  </cols>
  <sheetData>
    <row r="1" spans="1:7" ht="12.75" customHeight="1">
      <c r="A1" s="5"/>
      <c r="B1" s="5"/>
      <c r="C1" s="5"/>
      <c r="D1" s="5"/>
      <c r="E1" s="5"/>
      <c r="F1" s="5"/>
      <c r="G1" s="5"/>
    </row>
    <row r="2" spans="1:7" ht="12.75" customHeight="1">
      <c r="A2" s="81" t="s">
        <v>398</v>
      </c>
      <c r="B2" s="81"/>
      <c r="C2" s="81"/>
      <c r="D2" s="81"/>
      <c r="E2" s="81"/>
      <c r="F2" s="81"/>
      <c r="G2" s="81"/>
    </row>
    <row r="3" spans="1:7" ht="12.75" customHeight="1">
      <c r="A3" s="9"/>
      <c r="B3" s="9"/>
      <c r="C3" s="9"/>
      <c r="D3" s="9"/>
      <c r="E3" s="9"/>
      <c r="F3" s="9"/>
      <c r="G3" s="9"/>
    </row>
    <row r="4" spans="1:7" ht="12.75" customHeight="1">
      <c r="A4" s="5"/>
      <c r="B4" s="5"/>
      <c r="C4" s="5"/>
      <c r="D4" s="57"/>
      <c r="E4" s="57"/>
      <c r="F4" s="5"/>
      <c r="G4" s="41" t="s">
        <v>388</v>
      </c>
    </row>
    <row r="5" spans="1:7" ht="12.75" customHeight="1">
      <c r="A5" s="83" t="s">
        <v>231</v>
      </c>
      <c r="B5" s="84" t="s">
        <v>323</v>
      </c>
      <c r="C5" s="82" t="s">
        <v>399</v>
      </c>
      <c r="D5" s="83" t="s">
        <v>400</v>
      </c>
      <c r="E5" s="83" t="s">
        <v>244</v>
      </c>
      <c r="F5" s="85" t="s">
        <v>245</v>
      </c>
      <c r="G5" s="82" t="s">
        <v>247</v>
      </c>
    </row>
    <row r="6" spans="1:7" ht="12.75" customHeight="1">
      <c r="A6" s="83"/>
      <c r="B6" s="84"/>
      <c r="C6" s="82"/>
      <c r="D6" s="83"/>
      <c r="E6" s="83"/>
      <c r="F6" s="86"/>
      <c r="G6" s="82"/>
    </row>
    <row r="7" spans="1:7" ht="9" customHeight="1">
      <c r="A7" s="83"/>
      <c r="B7" s="84"/>
      <c r="C7" s="82"/>
      <c r="D7" s="83"/>
      <c r="E7" s="83"/>
      <c r="F7" s="86"/>
      <c r="G7" s="82"/>
    </row>
    <row r="8" spans="1:7" ht="31.5" customHeight="1">
      <c r="A8" s="83"/>
      <c r="B8" s="84"/>
      <c r="C8" s="82"/>
      <c r="D8" s="83"/>
      <c r="E8" s="83"/>
      <c r="F8" s="87"/>
      <c r="G8" s="82"/>
    </row>
    <row r="9" spans="1:7" ht="13.5" customHeight="1">
      <c r="A9" s="6" t="s">
        <v>237</v>
      </c>
      <c r="B9" s="8">
        <v>2</v>
      </c>
      <c r="C9" s="7">
        <v>3</v>
      </c>
      <c r="D9" s="6" t="s">
        <v>238</v>
      </c>
      <c r="E9" s="6" t="s">
        <v>239</v>
      </c>
      <c r="F9" s="7">
        <v>6</v>
      </c>
      <c r="G9" s="7">
        <v>7</v>
      </c>
    </row>
    <row r="10" spans="1:7" s="45" customFormat="1" ht="12.75" hidden="1">
      <c r="A10" s="42" t="s">
        <v>328</v>
      </c>
      <c r="B10" s="43"/>
      <c r="C10" s="44">
        <f>C11+C105</f>
        <v>3139900.2</v>
      </c>
      <c r="D10" s="44">
        <f>D11+D105</f>
        <v>3973765.5999999996</v>
      </c>
      <c r="E10" s="44">
        <f>E11+E105</f>
        <v>3976766.3</v>
      </c>
      <c r="F10" s="37">
        <f aca="true" t="shared" si="0" ref="F10:F76">E10/C10-100%</f>
        <v>0.26652633736575426</v>
      </c>
      <c r="G10" s="43"/>
    </row>
    <row r="11" spans="1:7" ht="12.75" hidden="1">
      <c r="A11" s="10" t="s">
        <v>1</v>
      </c>
      <c r="B11" s="11" t="s">
        <v>0</v>
      </c>
      <c r="C11" s="33">
        <f>C12+C17+C23+C34+C40+C46+C56+C62+C67+C73+C76+C100</f>
        <v>847075.7</v>
      </c>
      <c r="D11" s="58">
        <f>D12+D17+D23+D34+D40+D46+D56+D62+D67+D73+D76+D100</f>
        <v>986132.2999999999</v>
      </c>
      <c r="E11" s="48">
        <f>E12+E17+E23+E34+E40+E46+E56+E62+E67+E73+E76+E100</f>
        <v>995126.9000000001</v>
      </c>
      <c r="F11" s="37">
        <f t="shared" si="0"/>
        <v>0.17477918443416596</v>
      </c>
      <c r="G11" s="23"/>
    </row>
    <row r="12" spans="1:7" ht="12.75" hidden="1" outlineLevel="1">
      <c r="A12" s="10" t="s">
        <v>3</v>
      </c>
      <c r="B12" s="11" t="s">
        <v>2</v>
      </c>
      <c r="C12" s="33">
        <f>C13</f>
        <v>525231</v>
      </c>
      <c r="D12" s="58">
        <f>D13</f>
        <v>577539</v>
      </c>
      <c r="E12" s="48">
        <f>E13</f>
        <v>601099.9</v>
      </c>
      <c r="F12" s="37">
        <f t="shared" si="0"/>
        <v>0.14444863307763645</v>
      </c>
      <c r="G12" s="23"/>
    </row>
    <row r="13" spans="1:7" ht="12.75" hidden="1" outlineLevel="2">
      <c r="A13" s="10" t="s">
        <v>5</v>
      </c>
      <c r="B13" s="11" t="s">
        <v>4</v>
      </c>
      <c r="C13" s="33">
        <f>C14+C15+C16</f>
        <v>525231</v>
      </c>
      <c r="D13" s="58">
        <f>D14+D15+D16</f>
        <v>577539</v>
      </c>
      <c r="E13" s="48">
        <f>E14+E15+E16</f>
        <v>601099.9</v>
      </c>
      <c r="F13" s="37">
        <f t="shared" si="0"/>
        <v>0.14444863307763645</v>
      </c>
      <c r="G13" s="24"/>
    </row>
    <row r="14" spans="1:13" ht="93" customHeight="1" hidden="1" outlineLevel="3">
      <c r="A14" s="12" t="s">
        <v>7</v>
      </c>
      <c r="B14" s="13" t="s">
        <v>6</v>
      </c>
      <c r="C14" s="34">
        <v>524439</v>
      </c>
      <c r="D14" s="34">
        <v>576024</v>
      </c>
      <c r="E14" s="59">
        <v>599522.3</v>
      </c>
      <c r="F14" s="38">
        <f t="shared" si="0"/>
        <v>0.14316879560825968</v>
      </c>
      <c r="G14" s="24" t="s">
        <v>383</v>
      </c>
      <c r="M14" s="1"/>
    </row>
    <row r="15" spans="1:13" ht="78.75" hidden="1" outlineLevel="3">
      <c r="A15" s="14" t="s">
        <v>9</v>
      </c>
      <c r="B15" s="13" t="s">
        <v>8</v>
      </c>
      <c r="C15" s="34">
        <v>307</v>
      </c>
      <c r="D15" s="34">
        <v>382</v>
      </c>
      <c r="E15" s="59">
        <v>370.2</v>
      </c>
      <c r="F15" s="38">
        <f t="shared" si="0"/>
        <v>0.20586319218241034</v>
      </c>
      <c r="G15" s="24" t="s">
        <v>346</v>
      </c>
      <c r="M15" s="2"/>
    </row>
    <row r="16" spans="1:13" ht="33.75" hidden="1" outlineLevel="3">
      <c r="A16" s="12" t="s">
        <v>11</v>
      </c>
      <c r="B16" s="13" t="s">
        <v>10</v>
      </c>
      <c r="C16" s="34">
        <v>485</v>
      </c>
      <c r="D16" s="34">
        <v>1133</v>
      </c>
      <c r="E16" s="59">
        <v>1207.4</v>
      </c>
      <c r="F16" s="38">
        <f t="shared" si="0"/>
        <v>1.4894845360824744</v>
      </c>
      <c r="G16" s="24" t="s">
        <v>347</v>
      </c>
      <c r="M16" s="2"/>
    </row>
    <row r="17" spans="1:13" ht="31.5" hidden="1" outlineLevel="1">
      <c r="A17" s="10" t="s">
        <v>13</v>
      </c>
      <c r="B17" s="11" t="s">
        <v>12</v>
      </c>
      <c r="C17" s="33">
        <f>C18</f>
        <v>11136.2</v>
      </c>
      <c r="D17" s="58">
        <f>D18</f>
        <v>10596.1</v>
      </c>
      <c r="E17" s="48">
        <f>E18</f>
        <v>11381.600000000002</v>
      </c>
      <c r="F17" s="37">
        <f t="shared" si="0"/>
        <v>0.022036242165191178</v>
      </c>
      <c r="G17" s="24"/>
      <c r="M17" s="4"/>
    </row>
    <row r="18" spans="1:13" ht="21" hidden="1" outlineLevel="2">
      <c r="A18" s="10" t="s">
        <v>15</v>
      </c>
      <c r="B18" s="11" t="s">
        <v>14</v>
      </c>
      <c r="C18" s="33">
        <f>C19+C20+C21+C22</f>
        <v>11136.2</v>
      </c>
      <c r="D18" s="58">
        <f>D19+D20+D21+D22</f>
        <v>10596.1</v>
      </c>
      <c r="E18" s="48">
        <f>E19+E20+E21+E22</f>
        <v>11381.600000000002</v>
      </c>
      <c r="F18" s="37">
        <f t="shared" si="0"/>
        <v>0.022036242165191178</v>
      </c>
      <c r="G18" s="24"/>
      <c r="M18" s="4"/>
    </row>
    <row r="19" spans="1:13" ht="56.25" hidden="1" outlineLevel="3">
      <c r="A19" s="12" t="s">
        <v>17</v>
      </c>
      <c r="B19" s="13" t="s">
        <v>16</v>
      </c>
      <c r="C19" s="35">
        <v>3930</v>
      </c>
      <c r="D19" s="34">
        <v>4180</v>
      </c>
      <c r="E19" s="59">
        <v>5071.3</v>
      </c>
      <c r="F19" s="38">
        <f t="shared" si="0"/>
        <v>0.29040712468193397</v>
      </c>
      <c r="G19" s="91" t="s">
        <v>348</v>
      </c>
      <c r="M19" s="4"/>
    </row>
    <row r="20" spans="1:13" ht="67.5" hidden="1" outlineLevel="3">
      <c r="A20" s="14" t="s">
        <v>19</v>
      </c>
      <c r="B20" s="13" t="s">
        <v>18</v>
      </c>
      <c r="C20" s="35">
        <v>30.2</v>
      </c>
      <c r="D20" s="34">
        <v>40.1</v>
      </c>
      <c r="E20" s="59">
        <v>48.8</v>
      </c>
      <c r="F20" s="38">
        <f t="shared" si="0"/>
        <v>0.6158940397350994</v>
      </c>
      <c r="G20" s="93"/>
      <c r="M20" s="1"/>
    </row>
    <row r="21" spans="1:13" ht="56.25" hidden="1" outlineLevel="3">
      <c r="A21" s="12" t="s">
        <v>21</v>
      </c>
      <c r="B21" s="13" t="s">
        <v>20</v>
      </c>
      <c r="C21" s="35">
        <v>7176</v>
      </c>
      <c r="D21" s="34">
        <v>6376</v>
      </c>
      <c r="E21" s="59">
        <v>7397.8</v>
      </c>
      <c r="F21" s="38">
        <f t="shared" si="0"/>
        <v>0.030908584169453857</v>
      </c>
      <c r="G21" s="24"/>
      <c r="M21" s="4"/>
    </row>
    <row r="22" spans="1:13" ht="56.25" hidden="1" outlineLevel="3">
      <c r="A22" s="12" t="s">
        <v>23</v>
      </c>
      <c r="B22" s="13" t="s">
        <v>22</v>
      </c>
      <c r="C22" s="35">
        <v>0</v>
      </c>
      <c r="D22" s="34">
        <v>0</v>
      </c>
      <c r="E22" s="59">
        <v>-1136.3</v>
      </c>
      <c r="F22" s="39"/>
      <c r="G22" s="24"/>
      <c r="M22" s="2"/>
    </row>
    <row r="23" spans="1:13" ht="12.75" hidden="1" outlineLevel="1">
      <c r="A23" s="15" t="s">
        <v>25</v>
      </c>
      <c r="B23" s="11" t="s">
        <v>24</v>
      </c>
      <c r="C23" s="33">
        <f>C24+C27+C30+C32</f>
        <v>103520</v>
      </c>
      <c r="D23" s="58">
        <f>D24+D27+D30+D32</f>
        <v>122321</v>
      </c>
      <c r="E23" s="48">
        <f>E24+E27+E30+E32</f>
        <v>125217</v>
      </c>
      <c r="F23" s="37">
        <f t="shared" si="0"/>
        <v>0.20959234930448223</v>
      </c>
      <c r="G23" s="24"/>
      <c r="M23" s="4"/>
    </row>
    <row r="24" spans="1:13" ht="21" hidden="1" outlineLevel="2">
      <c r="A24" s="15" t="s">
        <v>27</v>
      </c>
      <c r="B24" s="11" t="s">
        <v>26</v>
      </c>
      <c r="C24" s="33">
        <f>C25+C26</f>
        <v>41700</v>
      </c>
      <c r="D24" s="58">
        <f>D25+D26</f>
        <v>59496</v>
      </c>
      <c r="E24" s="48">
        <f>E25+E26</f>
        <v>61012.2</v>
      </c>
      <c r="F24" s="37">
        <f t="shared" si="0"/>
        <v>0.4631223021582733</v>
      </c>
      <c r="G24" s="24"/>
      <c r="M24" s="1"/>
    </row>
    <row r="25" spans="1:13" ht="40.5" customHeight="1" hidden="1" outlineLevel="3">
      <c r="A25" s="16" t="s">
        <v>29</v>
      </c>
      <c r="B25" s="13" t="s">
        <v>28</v>
      </c>
      <c r="C25" s="36">
        <v>28040</v>
      </c>
      <c r="D25" s="34">
        <v>40693</v>
      </c>
      <c r="E25" s="59">
        <v>41961.5</v>
      </c>
      <c r="F25" s="38">
        <f t="shared" si="0"/>
        <v>0.4964871611982882</v>
      </c>
      <c r="G25" s="91" t="s">
        <v>349</v>
      </c>
      <c r="M25" s="4"/>
    </row>
    <row r="26" spans="1:13" ht="33.75" hidden="1" outlineLevel="3">
      <c r="A26" s="16" t="s">
        <v>31</v>
      </c>
      <c r="B26" s="13" t="s">
        <v>30</v>
      </c>
      <c r="C26" s="36">
        <v>13660</v>
      </c>
      <c r="D26" s="34">
        <v>18803</v>
      </c>
      <c r="E26" s="59">
        <v>19050.7</v>
      </c>
      <c r="F26" s="38">
        <f t="shared" si="0"/>
        <v>0.3946339677891655</v>
      </c>
      <c r="G26" s="93"/>
      <c r="M26" s="4"/>
    </row>
    <row r="27" spans="1:13" ht="21" hidden="1" outlineLevel="2">
      <c r="A27" s="15" t="s">
        <v>33</v>
      </c>
      <c r="B27" s="11" t="s">
        <v>32</v>
      </c>
      <c r="C27" s="33">
        <f>C28+C29</f>
        <v>60000</v>
      </c>
      <c r="D27" s="58">
        <f>D28+D29</f>
        <v>61390</v>
      </c>
      <c r="E27" s="48">
        <f>E28+E29</f>
        <v>62047.299999999996</v>
      </c>
      <c r="F27" s="37">
        <f t="shared" si="0"/>
        <v>0.034121666666666606</v>
      </c>
      <c r="G27" s="24"/>
      <c r="M27" s="4"/>
    </row>
    <row r="28" spans="1:13" ht="22.5" hidden="1" outlineLevel="3">
      <c r="A28" s="16" t="s">
        <v>33</v>
      </c>
      <c r="B28" s="13" t="s">
        <v>34</v>
      </c>
      <c r="C28" s="36">
        <v>60000</v>
      </c>
      <c r="D28" s="34">
        <v>61385</v>
      </c>
      <c r="E28" s="59">
        <v>62041.6</v>
      </c>
      <c r="F28" s="38">
        <f t="shared" si="0"/>
        <v>0.03402666666666665</v>
      </c>
      <c r="G28" s="24"/>
      <c r="M28" s="2"/>
    </row>
    <row r="29" spans="1:13" ht="33.75" hidden="1" outlineLevel="3">
      <c r="A29" s="16" t="s">
        <v>36</v>
      </c>
      <c r="B29" s="13" t="s">
        <v>35</v>
      </c>
      <c r="C29" s="36">
        <v>0</v>
      </c>
      <c r="D29" s="34">
        <v>5</v>
      </c>
      <c r="E29" s="59">
        <v>5.7</v>
      </c>
      <c r="F29" s="38"/>
      <c r="G29" s="24"/>
      <c r="M29" s="4"/>
    </row>
    <row r="30" spans="1:13" ht="12.75" hidden="1" outlineLevel="2">
      <c r="A30" s="15" t="s">
        <v>38</v>
      </c>
      <c r="B30" s="11" t="s">
        <v>37</v>
      </c>
      <c r="C30" s="33">
        <f>C31</f>
        <v>100</v>
      </c>
      <c r="D30" s="58">
        <f>D31</f>
        <v>100</v>
      </c>
      <c r="E30" s="48">
        <f>E31</f>
        <v>100</v>
      </c>
      <c r="F30" s="37">
        <f t="shared" si="0"/>
        <v>0</v>
      </c>
      <c r="G30" s="24"/>
      <c r="M30" s="4"/>
    </row>
    <row r="31" spans="1:13" ht="12.75" hidden="1" outlineLevel="3">
      <c r="A31" s="16" t="s">
        <v>38</v>
      </c>
      <c r="B31" s="13" t="s">
        <v>39</v>
      </c>
      <c r="C31" s="36">
        <v>100</v>
      </c>
      <c r="D31" s="34">
        <v>100</v>
      </c>
      <c r="E31" s="59">
        <v>100</v>
      </c>
      <c r="F31" s="38">
        <f t="shared" si="0"/>
        <v>0</v>
      </c>
      <c r="G31" s="24"/>
      <c r="M31" s="4"/>
    </row>
    <row r="32" spans="1:13" ht="21" hidden="1" outlineLevel="2">
      <c r="A32" s="15" t="s">
        <v>41</v>
      </c>
      <c r="B32" s="11" t="s">
        <v>40</v>
      </c>
      <c r="C32" s="33">
        <f>C33</f>
        <v>1720</v>
      </c>
      <c r="D32" s="58">
        <f>D33</f>
        <v>1335</v>
      </c>
      <c r="E32" s="48">
        <f>E33</f>
        <v>2057.5</v>
      </c>
      <c r="F32" s="37">
        <f t="shared" si="0"/>
        <v>0.19622093023255816</v>
      </c>
      <c r="G32" s="24"/>
      <c r="M32" s="1"/>
    </row>
    <row r="33" spans="1:13" ht="33.75" hidden="1" outlineLevel="3">
      <c r="A33" s="16" t="s">
        <v>43</v>
      </c>
      <c r="B33" s="13" t="s">
        <v>42</v>
      </c>
      <c r="C33" s="36">
        <v>1720</v>
      </c>
      <c r="D33" s="34">
        <v>1335</v>
      </c>
      <c r="E33" s="59">
        <v>2057.5</v>
      </c>
      <c r="F33" s="38">
        <f t="shared" si="0"/>
        <v>0.19622093023255816</v>
      </c>
      <c r="G33" s="24" t="s">
        <v>350</v>
      </c>
      <c r="M33" s="1"/>
    </row>
    <row r="34" spans="1:13" ht="12.75" hidden="1" outlineLevel="1">
      <c r="A34" s="15" t="s">
        <v>45</v>
      </c>
      <c r="B34" s="11" t="s">
        <v>44</v>
      </c>
      <c r="C34" s="33">
        <f>C35+C37</f>
        <v>13536</v>
      </c>
      <c r="D34" s="58">
        <f>D35+D37</f>
        <v>22790</v>
      </c>
      <c r="E34" s="48">
        <f>E35+E37</f>
        <v>24158.4</v>
      </c>
      <c r="F34" s="37">
        <f t="shared" si="0"/>
        <v>0.7847517730496456</v>
      </c>
      <c r="G34" s="24"/>
      <c r="M34" s="1"/>
    </row>
    <row r="35" spans="1:13" ht="12.75" hidden="1" outlineLevel="2">
      <c r="A35" s="15" t="s">
        <v>47</v>
      </c>
      <c r="B35" s="11" t="s">
        <v>46</v>
      </c>
      <c r="C35" s="33">
        <f>C36</f>
        <v>6794</v>
      </c>
      <c r="D35" s="58">
        <f>D36</f>
        <v>13972</v>
      </c>
      <c r="E35" s="48">
        <f>E36</f>
        <v>15213.7</v>
      </c>
      <c r="F35" s="37">
        <f t="shared" si="0"/>
        <v>1.2392846629378864</v>
      </c>
      <c r="G35" s="24"/>
      <c r="M35" s="4"/>
    </row>
    <row r="36" spans="1:13" ht="33.75" hidden="1" outlineLevel="3">
      <c r="A36" s="16" t="s">
        <v>49</v>
      </c>
      <c r="B36" s="13" t="s">
        <v>48</v>
      </c>
      <c r="C36" s="36">
        <v>6794</v>
      </c>
      <c r="D36" s="34">
        <v>13972</v>
      </c>
      <c r="E36" s="59">
        <v>15213.7</v>
      </c>
      <c r="F36" s="38">
        <f t="shared" si="0"/>
        <v>1.2392846629378864</v>
      </c>
      <c r="G36" s="24" t="s">
        <v>351</v>
      </c>
      <c r="M36" s="4"/>
    </row>
    <row r="37" spans="1:13" ht="12.75" hidden="1" outlineLevel="2">
      <c r="A37" s="15" t="s">
        <v>51</v>
      </c>
      <c r="B37" s="11" t="s">
        <v>50</v>
      </c>
      <c r="C37" s="33">
        <f>C38+C39</f>
        <v>6742</v>
      </c>
      <c r="D37" s="58">
        <f>D38+D39</f>
        <v>8818</v>
      </c>
      <c r="E37" s="48">
        <f>E38+E39</f>
        <v>8944.7</v>
      </c>
      <c r="F37" s="37">
        <f t="shared" si="0"/>
        <v>0.3267131415010385</v>
      </c>
      <c r="G37" s="24"/>
      <c r="M37" s="4"/>
    </row>
    <row r="38" spans="1:13" ht="12.75" hidden="1" outlineLevel="3">
      <c r="A38" s="16" t="s">
        <v>53</v>
      </c>
      <c r="B38" s="13" t="s">
        <v>52</v>
      </c>
      <c r="C38" s="36">
        <v>6020</v>
      </c>
      <c r="D38" s="34">
        <v>7547</v>
      </c>
      <c r="E38" s="59">
        <v>7615</v>
      </c>
      <c r="F38" s="38">
        <f t="shared" si="0"/>
        <v>0.26495016611295674</v>
      </c>
      <c r="G38" s="91" t="s">
        <v>352</v>
      </c>
      <c r="M38" s="4"/>
    </row>
    <row r="39" spans="1:13" ht="12.75" hidden="1" outlineLevel="3">
      <c r="A39" s="16" t="s">
        <v>55</v>
      </c>
      <c r="B39" s="13" t="s">
        <v>54</v>
      </c>
      <c r="C39" s="36">
        <v>722</v>
      </c>
      <c r="D39" s="34">
        <v>1271</v>
      </c>
      <c r="E39" s="59">
        <v>1329.7</v>
      </c>
      <c r="F39" s="38">
        <f t="shared" si="0"/>
        <v>0.8416897506925209</v>
      </c>
      <c r="G39" s="93"/>
      <c r="M39" s="4"/>
    </row>
    <row r="40" spans="1:13" ht="12.75" hidden="1" outlineLevel="1">
      <c r="A40" s="15" t="s">
        <v>57</v>
      </c>
      <c r="B40" s="11" t="s">
        <v>56</v>
      </c>
      <c r="C40" s="33">
        <f>C41+C43</f>
        <v>9800</v>
      </c>
      <c r="D40" s="58">
        <f>D41+D43</f>
        <v>21519</v>
      </c>
      <c r="E40" s="48">
        <f>E41+E43</f>
        <v>25281.399999999998</v>
      </c>
      <c r="F40" s="37">
        <f t="shared" si="0"/>
        <v>1.5797346938775507</v>
      </c>
      <c r="G40" s="24"/>
      <c r="M40" s="4"/>
    </row>
    <row r="41" spans="1:13" ht="21" hidden="1" outlineLevel="2">
      <c r="A41" s="15" t="s">
        <v>59</v>
      </c>
      <c r="B41" s="11" t="s">
        <v>58</v>
      </c>
      <c r="C41" s="33">
        <f>C42</f>
        <v>9000</v>
      </c>
      <c r="D41" s="58">
        <f>D42</f>
        <v>21239</v>
      </c>
      <c r="E41" s="48">
        <f>E42</f>
        <v>24996.6</v>
      </c>
      <c r="F41" s="37">
        <f t="shared" si="0"/>
        <v>1.7773999999999996</v>
      </c>
      <c r="G41" s="24"/>
      <c r="M41" s="4"/>
    </row>
    <row r="42" spans="1:13" ht="33.75" hidden="1" outlineLevel="3">
      <c r="A42" s="16" t="s">
        <v>61</v>
      </c>
      <c r="B42" s="13" t="s">
        <v>60</v>
      </c>
      <c r="C42" s="36">
        <v>9000</v>
      </c>
      <c r="D42" s="34">
        <v>21239</v>
      </c>
      <c r="E42" s="59">
        <v>24996.6</v>
      </c>
      <c r="F42" s="38">
        <f t="shared" si="0"/>
        <v>1.7773999999999996</v>
      </c>
      <c r="G42" s="24" t="s">
        <v>242</v>
      </c>
      <c r="M42" s="4"/>
    </row>
    <row r="43" spans="1:13" ht="31.5" hidden="1" outlineLevel="2" collapsed="1">
      <c r="A43" s="15" t="s">
        <v>63</v>
      </c>
      <c r="B43" s="11" t="s">
        <v>62</v>
      </c>
      <c r="C43" s="33">
        <f>C44+C45</f>
        <v>800</v>
      </c>
      <c r="D43" s="58">
        <f>D44+D45</f>
        <v>280</v>
      </c>
      <c r="E43" s="48">
        <f>E44+E45</f>
        <v>284.8</v>
      </c>
      <c r="F43" s="37">
        <f t="shared" si="0"/>
        <v>-0.6439999999999999</v>
      </c>
      <c r="G43" s="24"/>
      <c r="M43" s="1"/>
    </row>
    <row r="44" spans="1:13" ht="22.5" hidden="1" outlineLevel="3">
      <c r="A44" s="16" t="s">
        <v>65</v>
      </c>
      <c r="B44" s="13" t="s">
        <v>64</v>
      </c>
      <c r="C44" s="36">
        <v>0</v>
      </c>
      <c r="D44" s="34">
        <v>0</v>
      </c>
      <c r="E44" s="59">
        <v>0</v>
      </c>
      <c r="F44" s="38"/>
      <c r="G44" s="91" t="s">
        <v>241</v>
      </c>
      <c r="M44" s="1"/>
    </row>
    <row r="45" spans="1:13" ht="45" hidden="1" outlineLevel="3">
      <c r="A45" s="16" t="s">
        <v>67</v>
      </c>
      <c r="B45" s="13" t="s">
        <v>66</v>
      </c>
      <c r="C45" s="36">
        <v>800</v>
      </c>
      <c r="D45" s="34">
        <v>280</v>
      </c>
      <c r="E45" s="59">
        <v>284.8</v>
      </c>
      <c r="F45" s="38">
        <f t="shared" si="0"/>
        <v>-0.6439999999999999</v>
      </c>
      <c r="G45" s="93"/>
      <c r="M45" s="1"/>
    </row>
    <row r="46" spans="1:13" ht="31.5" hidden="1" outlineLevel="1">
      <c r="A46" s="15" t="s">
        <v>69</v>
      </c>
      <c r="B46" s="11" t="s">
        <v>68</v>
      </c>
      <c r="C46" s="33">
        <f>C47+C52+C54</f>
        <v>92338</v>
      </c>
      <c r="D46" s="58">
        <f>D47+D52+D54</f>
        <v>138198.3</v>
      </c>
      <c r="E46" s="48">
        <f>E47+E52+E54</f>
        <v>134826.30000000002</v>
      </c>
      <c r="F46" s="37">
        <f t="shared" si="0"/>
        <v>0.4601388377482729</v>
      </c>
      <c r="G46" s="24"/>
      <c r="M46" s="4"/>
    </row>
    <row r="47" spans="1:13" ht="63" hidden="1" outlineLevel="2">
      <c r="A47" s="17" t="s">
        <v>71</v>
      </c>
      <c r="B47" s="11" t="s">
        <v>70</v>
      </c>
      <c r="C47" s="33">
        <f>C48+C49+C50+C51</f>
        <v>78838</v>
      </c>
      <c r="D47" s="49">
        <f>D48+D49+D50+D51</f>
        <v>114504.8</v>
      </c>
      <c r="E47" s="33">
        <f>E48+E49+E50+E51</f>
        <v>112733.5</v>
      </c>
      <c r="F47" s="33">
        <f>F48+F49+F50+F51</f>
        <v>0.052448043045772</v>
      </c>
      <c r="G47" s="24"/>
      <c r="M47" s="1"/>
    </row>
    <row r="48" spans="1:13" ht="45" hidden="1" outlineLevel="3">
      <c r="A48" s="16" t="s">
        <v>73</v>
      </c>
      <c r="B48" s="13" t="s">
        <v>72</v>
      </c>
      <c r="C48" s="36">
        <v>24200</v>
      </c>
      <c r="D48" s="34">
        <v>37600</v>
      </c>
      <c r="E48" s="59">
        <v>39211.4</v>
      </c>
      <c r="F48" s="38">
        <f t="shared" si="0"/>
        <v>0.6203057851239671</v>
      </c>
      <c r="G48" s="24" t="s">
        <v>354</v>
      </c>
      <c r="M48" s="2"/>
    </row>
    <row r="49" spans="1:13" ht="61.5" customHeight="1" hidden="1" outlineLevel="3">
      <c r="A49" s="18" t="s">
        <v>338</v>
      </c>
      <c r="B49" s="13" t="s">
        <v>337</v>
      </c>
      <c r="C49" s="36">
        <v>800</v>
      </c>
      <c r="D49" s="34">
        <v>400</v>
      </c>
      <c r="E49" s="59">
        <v>274.2</v>
      </c>
      <c r="F49" s="38">
        <f t="shared" si="0"/>
        <v>-0.65725</v>
      </c>
      <c r="G49" s="24" t="s">
        <v>353</v>
      </c>
      <c r="M49" s="3"/>
    </row>
    <row r="50" spans="1:13" ht="60.75" customHeight="1" hidden="1" outlineLevel="3">
      <c r="A50" s="18" t="s">
        <v>75</v>
      </c>
      <c r="B50" s="13" t="s">
        <v>74</v>
      </c>
      <c r="C50" s="36">
        <v>338</v>
      </c>
      <c r="D50" s="34">
        <v>230</v>
      </c>
      <c r="E50" s="59">
        <v>245</v>
      </c>
      <c r="F50" s="38">
        <f t="shared" si="0"/>
        <v>-0.2751479289940828</v>
      </c>
      <c r="G50" s="24" t="s">
        <v>353</v>
      </c>
      <c r="M50" s="3"/>
    </row>
    <row r="51" spans="1:13" ht="45" customHeight="1" hidden="1" outlineLevel="3">
      <c r="A51" s="18" t="s">
        <v>340</v>
      </c>
      <c r="B51" s="13" t="s">
        <v>339</v>
      </c>
      <c r="C51" s="36">
        <v>53500</v>
      </c>
      <c r="D51" s="34">
        <v>76274.8</v>
      </c>
      <c r="E51" s="59">
        <v>73002.9</v>
      </c>
      <c r="F51" s="38">
        <f t="shared" si="0"/>
        <v>0.36454018691588774</v>
      </c>
      <c r="G51" s="24" t="s">
        <v>354</v>
      </c>
      <c r="M51" s="3"/>
    </row>
    <row r="52" spans="1:13" ht="21" hidden="1" outlineLevel="2">
      <c r="A52" s="15" t="s">
        <v>77</v>
      </c>
      <c r="B52" s="11" t="s">
        <v>76</v>
      </c>
      <c r="C52" s="33">
        <f>C53</f>
        <v>3500</v>
      </c>
      <c r="D52" s="58">
        <f>D53</f>
        <v>9693.5</v>
      </c>
      <c r="E52" s="48">
        <f>E53</f>
        <v>8163.6</v>
      </c>
      <c r="F52" s="37">
        <f t="shared" si="0"/>
        <v>1.3324571428571428</v>
      </c>
      <c r="G52" s="24"/>
      <c r="M52" s="2"/>
    </row>
    <row r="53" spans="1:13" ht="33.75" hidden="1" outlineLevel="3">
      <c r="A53" s="16" t="s">
        <v>79</v>
      </c>
      <c r="B53" s="13" t="s">
        <v>78</v>
      </c>
      <c r="C53" s="36">
        <v>3500</v>
      </c>
      <c r="D53" s="34">
        <v>9693.5</v>
      </c>
      <c r="E53" s="59">
        <v>8163.6</v>
      </c>
      <c r="F53" s="38">
        <f t="shared" si="0"/>
        <v>1.3324571428571428</v>
      </c>
      <c r="G53" s="24" t="s">
        <v>355</v>
      </c>
      <c r="M53" s="2"/>
    </row>
    <row r="54" spans="1:13" ht="68.25" customHeight="1" hidden="1" outlineLevel="2">
      <c r="A54" s="17" t="s">
        <v>81</v>
      </c>
      <c r="B54" s="11" t="s">
        <v>80</v>
      </c>
      <c r="C54" s="33">
        <f>C55</f>
        <v>10000</v>
      </c>
      <c r="D54" s="58">
        <f>D55</f>
        <v>14000</v>
      </c>
      <c r="E54" s="48">
        <f>E55</f>
        <v>13929.2</v>
      </c>
      <c r="F54" s="37">
        <f t="shared" si="0"/>
        <v>0.39292000000000016</v>
      </c>
      <c r="G54" s="24"/>
      <c r="M54" s="1"/>
    </row>
    <row r="55" spans="1:13" ht="67.5" hidden="1" outlineLevel="3">
      <c r="A55" s="18" t="s">
        <v>83</v>
      </c>
      <c r="B55" s="13" t="s">
        <v>82</v>
      </c>
      <c r="C55" s="36">
        <v>10000</v>
      </c>
      <c r="D55" s="34">
        <v>14000</v>
      </c>
      <c r="E55" s="59">
        <v>13929.2</v>
      </c>
      <c r="F55" s="38">
        <f t="shared" si="0"/>
        <v>0.39292000000000016</v>
      </c>
      <c r="G55" s="24" t="s">
        <v>356</v>
      </c>
      <c r="M55" s="1"/>
    </row>
    <row r="56" spans="1:13" ht="21" hidden="1" outlineLevel="1">
      <c r="A56" s="15" t="s">
        <v>85</v>
      </c>
      <c r="B56" s="11" t="s">
        <v>84</v>
      </c>
      <c r="C56" s="33">
        <f>C57</f>
        <v>27945.5</v>
      </c>
      <c r="D56" s="58">
        <f>D57</f>
        <v>9415.6</v>
      </c>
      <c r="E56" s="48">
        <f>E57</f>
        <v>9319</v>
      </c>
      <c r="F56" s="40">
        <f t="shared" si="0"/>
        <v>-0.666529494909735</v>
      </c>
      <c r="G56" s="24"/>
      <c r="M56" s="3"/>
    </row>
    <row r="57" spans="1:13" ht="12.75" hidden="1" outlineLevel="2">
      <c r="A57" s="15" t="s">
        <v>87</v>
      </c>
      <c r="B57" s="11" t="s">
        <v>86</v>
      </c>
      <c r="C57" s="33">
        <f>C58+C59+C60+C61</f>
        <v>27945.5</v>
      </c>
      <c r="D57" s="58">
        <f>D58+D59+D60+D61</f>
        <v>9415.6</v>
      </c>
      <c r="E57" s="48">
        <f>E58+E59+E60+E61</f>
        <v>9319</v>
      </c>
      <c r="F57" s="40">
        <f t="shared" si="0"/>
        <v>-0.666529494909735</v>
      </c>
      <c r="G57" s="24"/>
      <c r="M57" s="3"/>
    </row>
    <row r="58" spans="1:13" ht="22.5" hidden="1" outlineLevel="3">
      <c r="A58" s="16" t="s">
        <v>89</v>
      </c>
      <c r="B58" s="13" t="s">
        <v>88</v>
      </c>
      <c r="C58" s="36">
        <v>18723.5</v>
      </c>
      <c r="D58" s="34">
        <v>6300</v>
      </c>
      <c r="E58" s="59">
        <v>6266.6</v>
      </c>
      <c r="F58" s="39">
        <f t="shared" si="0"/>
        <v>-0.6653083024007264</v>
      </c>
      <c r="G58" s="91" t="s">
        <v>243</v>
      </c>
      <c r="M58" s="4"/>
    </row>
    <row r="59" spans="1:13" ht="22.5" hidden="1" outlineLevel="3">
      <c r="A59" s="16" t="s">
        <v>91</v>
      </c>
      <c r="B59" s="13" t="s">
        <v>90</v>
      </c>
      <c r="C59" s="36">
        <v>0</v>
      </c>
      <c r="D59" s="34">
        <v>0</v>
      </c>
      <c r="E59" s="59">
        <v>0</v>
      </c>
      <c r="F59" s="39"/>
      <c r="G59" s="92"/>
      <c r="M59" s="1"/>
    </row>
    <row r="60" spans="1:13" ht="12.75" hidden="1" outlineLevel="3">
      <c r="A60" s="16" t="s">
        <v>93</v>
      </c>
      <c r="B60" s="13" t="s">
        <v>92</v>
      </c>
      <c r="C60" s="36">
        <v>2682.8</v>
      </c>
      <c r="D60" s="34">
        <v>1465.3</v>
      </c>
      <c r="E60" s="59">
        <v>1450.6</v>
      </c>
      <c r="F60" s="39">
        <f t="shared" si="0"/>
        <v>-0.45929625764127036</v>
      </c>
      <c r="G60" s="92"/>
      <c r="M60" s="4"/>
    </row>
    <row r="61" spans="1:13" ht="12.75" hidden="1" outlineLevel="3">
      <c r="A61" s="16" t="s">
        <v>95</v>
      </c>
      <c r="B61" s="13" t="s">
        <v>94</v>
      </c>
      <c r="C61" s="36">
        <v>6539.2</v>
      </c>
      <c r="D61" s="34">
        <v>1650.3</v>
      </c>
      <c r="E61" s="59">
        <v>1601.8</v>
      </c>
      <c r="F61" s="39">
        <f t="shared" si="0"/>
        <v>-0.7550464888671398</v>
      </c>
      <c r="G61" s="93"/>
      <c r="M61" s="4"/>
    </row>
    <row r="62" spans="1:13" ht="21" hidden="1" outlineLevel="1">
      <c r="A62" s="15" t="s">
        <v>97</v>
      </c>
      <c r="B62" s="11" t="s">
        <v>96</v>
      </c>
      <c r="C62" s="33">
        <f>C63+C65</f>
        <v>10015</v>
      </c>
      <c r="D62" s="58">
        <f>D63+D65</f>
        <v>6529.7</v>
      </c>
      <c r="E62" s="48">
        <f>E63+E65</f>
        <v>6133.400000000001</v>
      </c>
      <c r="F62" s="37">
        <f t="shared" si="0"/>
        <v>-0.3875786320519221</v>
      </c>
      <c r="G62" s="24"/>
      <c r="M62" s="1"/>
    </row>
    <row r="63" spans="1:13" ht="12.75" hidden="1" outlineLevel="2">
      <c r="A63" s="15" t="s">
        <v>99</v>
      </c>
      <c r="B63" s="11" t="s">
        <v>98</v>
      </c>
      <c r="C63" s="33">
        <f>C64</f>
        <v>3815</v>
      </c>
      <c r="D63" s="58">
        <f>D64</f>
        <v>675.7</v>
      </c>
      <c r="E63" s="48">
        <f>E64</f>
        <v>712.6</v>
      </c>
      <c r="F63" s="37">
        <f t="shared" si="0"/>
        <v>-0.8132110091743119</v>
      </c>
      <c r="G63" s="24"/>
      <c r="M63" s="4"/>
    </row>
    <row r="64" spans="1:13" ht="33.75" hidden="1" outlineLevel="3">
      <c r="A64" s="16" t="s">
        <v>101</v>
      </c>
      <c r="B64" s="13" t="s">
        <v>100</v>
      </c>
      <c r="C64" s="36">
        <v>3815</v>
      </c>
      <c r="D64" s="34">
        <v>675.7</v>
      </c>
      <c r="E64" s="59">
        <v>712.6</v>
      </c>
      <c r="F64" s="38">
        <f t="shared" si="0"/>
        <v>-0.8132110091743119</v>
      </c>
      <c r="G64" s="60" t="s">
        <v>362</v>
      </c>
      <c r="M64" s="4"/>
    </row>
    <row r="65" spans="1:13" ht="12.75" hidden="1" outlineLevel="2">
      <c r="A65" s="15" t="s">
        <v>103</v>
      </c>
      <c r="B65" s="11" t="s">
        <v>102</v>
      </c>
      <c r="C65" s="33">
        <f>C66</f>
        <v>6200</v>
      </c>
      <c r="D65" s="58">
        <f>D66</f>
        <v>5854</v>
      </c>
      <c r="E65" s="48">
        <f>E66</f>
        <v>5420.8</v>
      </c>
      <c r="F65" s="37">
        <f t="shared" si="0"/>
        <v>-0.12567741935483867</v>
      </c>
      <c r="G65" s="24"/>
      <c r="M65" s="1"/>
    </row>
    <row r="66" spans="1:13" ht="12.75" hidden="1" outlineLevel="3">
      <c r="A66" s="16" t="s">
        <v>105</v>
      </c>
      <c r="B66" s="13" t="s">
        <v>104</v>
      </c>
      <c r="C66" s="36">
        <v>6200</v>
      </c>
      <c r="D66" s="34">
        <v>5854</v>
      </c>
      <c r="E66" s="59">
        <v>5420.8</v>
      </c>
      <c r="F66" s="38">
        <f t="shared" si="0"/>
        <v>-0.12567741935483867</v>
      </c>
      <c r="G66" s="24" t="s">
        <v>240</v>
      </c>
      <c r="M66" s="1"/>
    </row>
    <row r="67" spans="1:13" ht="21" hidden="1" outlineLevel="1">
      <c r="A67" s="15" t="s">
        <v>107</v>
      </c>
      <c r="B67" s="11" t="s">
        <v>106</v>
      </c>
      <c r="C67" s="33">
        <f>C68+C71</f>
        <v>35500</v>
      </c>
      <c r="D67" s="58">
        <f>D68+D71</f>
        <v>55583.3</v>
      </c>
      <c r="E67" s="48">
        <f>E68+E71</f>
        <v>30211.5</v>
      </c>
      <c r="F67" s="37">
        <f t="shared" si="0"/>
        <v>-0.1489718309859155</v>
      </c>
      <c r="G67" s="24"/>
      <c r="M67" s="4"/>
    </row>
    <row r="68" spans="1:13" ht="63" hidden="1" outlineLevel="2">
      <c r="A68" s="17" t="s">
        <v>109</v>
      </c>
      <c r="B68" s="11" t="s">
        <v>108</v>
      </c>
      <c r="C68" s="33">
        <f>C69+C70</f>
        <v>34000</v>
      </c>
      <c r="D68" s="58">
        <f>D69+D70</f>
        <v>52783.3</v>
      </c>
      <c r="E68" s="48">
        <f>E69+E70</f>
        <v>27203.4</v>
      </c>
      <c r="F68" s="37">
        <f t="shared" si="0"/>
        <v>-0.19989999999999997</v>
      </c>
      <c r="G68" s="24"/>
      <c r="M68" s="4"/>
    </row>
    <row r="69" spans="1:13" ht="67.5" hidden="1" outlineLevel="3">
      <c r="A69" s="18" t="s">
        <v>111</v>
      </c>
      <c r="B69" s="13" t="s">
        <v>110</v>
      </c>
      <c r="C69" s="36">
        <v>34000</v>
      </c>
      <c r="D69" s="34">
        <v>52783.3</v>
      </c>
      <c r="E69" s="59">
        <v>27203.4</v>
      </c>
      <c r="F69" s="38">
        <f t="shared" si="0"/>
        <v>-0.19989999999999997</v>
      </c>
      <c r="G69" s="24" t="s">
        <v>357</v>
      </c>
      <c r="M69" s="4"/>
    </row>
    <row r="70" spans="1:13" ht="67.5" hidden="1" outlineLevel="3">
      <c r="A70" s="18" t="s">
        <v>113</v>
      </c>
      <c r="B70" s="13" t="s">
        <v>112</v>
      </c>
      <c r="C70" s="36">
        <v>0</v>
      </c>
      <c r="D70" s="34"/>
      <c r="E70" s="59">
        <v>0</v>
      </c>
      <c r="F70" s="38"/>
      <c r="G70" s="24"/>
      <c r="M70" s="3"/>
    </row>
    <row r="71" spans="1:13" ht="21" hidden="1" outlineLevel="2">
      <c r="A71" s="15" t="s">
        <v>115</v>
      </c>
      <c r="B71" s="11" t="s">
        <v>114</v>
      </c>
      <c r="C71" s="33">
        <f>C72</f>
        <v>1500</v>
      </c>
      <c r="D71" s="58">
        <f>D72</f>
        <v>2800</v>
      </c>
      <c r="E71" s="48">
        <f>E72</f>
        <v>3008.1</v>
      </c>
      <c r="F71" s="38">
        <f t="shared" si="0"/>
        <v>1.0053999999999998</v>
      </c>
      <c r="G71" s="24"/>
      <c r="M71" s="2"/>
    </row>
    <row r="72" spans="1:13" ht="22.5" hidden="1" outlineLevel="3">
      <c r="A72" s="16" t="s">
        <v>117</v>
      </c>
      <c r="B72" s="13" t="s">
        <v>116</v>
      </c>
      <c r="C72" s="36">
        <v>1500</v>
      </c>
      <c r="D72" s="34">
        <v>2800</v>
      </c>
      <c r="E72" s="59">
        <v>3008.1</v>
      </c>
      <c r="F72" s="38">
        <f t="shared" si="0"/>
        <v>1.0053999999999998</v>
      </c>
      <c r="G72" s="24" t="s">
        <v>358</v>
      </c>
      <c r="M72" s="3"/>
    </row>
    <row r="73" spans="1:13" ht="12.75" hidden="1" outlineLevel="1">
      <c r="A73" s="15" t="s">
        <v>119</v>
      </c>
      <c r="B73" s="11" t="s">
        <v>118</v>
      </c>
      <c r="C73" s="33">
        <f aca="true" t="shared" si="1" ref="C73:E74">C74</f>
        <v>0</v>
      </c>
      <c r="D73" s="58">
        <f t="shared" si="1"/>
        <v>0</v>
      </c>
      <c r="E73" s="48">
        <f t="shared" si="1"/>
        <v>0</v>
      </c>
      <c r="F73" s="37"/>
      <c r="G73" s="24"/>
      <c r="M73" s="1"/>
    </row>
    <row r="74" spans="1:13" ht="39.75" customHeight="1" hidden="1" outlineLevel="2">
      <c r="A74" s="15" t="s">
        <v>121</v>
      </c>
      <c r="B74" s="11" t="s">
        <v>120</v>
      </c>
      <c r="C74" s="33">
        <f t="shared" si="1"/>
        <v>0</v>
      </c>
      <c r="D74" s="58">
        <f t="shared" si="1"/>
        <v>0</v>
      </c>
      <c r="E74" s="48"/>
      <c r="F74" s="37"/>
      <c r="G74" s="24"/>
      <c r="M74" s="1"/>
    </row>
    <row r="75" spans="1:13" ht="33.75" hidden="1" outlineLevel="3">
      <c r="A75" s="16" t="s">
        <v>123</v>
      </c>
      <c r="B75" s="13" t="s">
        <v>122</v>
      </c>
      <c r="C75" s="36">
        <v>0</v>
      </c>
      <c r="D75" s="34">
        <v>0</v>
      </c>
      <c r="E75" s="59"/>
      <c r="F75" s="38"/>
      <c r="G75" s="24"/>
      <c r="M75" s="4"/>
    </row>
    <row r="76" spans="1:13" ht="12.75" hidden="1" outlineLevel="1">
      <c r="A76" s="15" t="s">
        <v>125</v>
      </c>
      <c r="B76" s="11" t="s">
        <v>124</v>
      </c>
      <c r="C76" s="48">
        <f>C77+C81+C84+C86+C91+C92+C96+C97+C98+C99+C80+C94</f>
        <v>18054</v>
      </c>
      <c r="D76" s="58">
        <f>D77+D81+D84+D86+D91+D92+D96+D97+D98+D99+D80+D94</f>
        <v>21640.300000000003</v>
      </c>
      <c r="E76" s="48">
        <f>E77+E81+E84+E86+E91+E92+E96+E97+E98+E99+E80+E94</f>
        <v>24281.3</v>
      </c>
      <c r="F76" s="37">
        <f t="shared" si="0"/>
        <v>0.34492633211476686</v>
      </c>
      <c r="G76" s="24"/>
      <c r="M76" s="1"/>
    </row>
    <row r="77" spans="1:13" ht="21" hidden="1" outlineLevel="2">
      <c r="A77" s="15" t="s">
        <v>127</v>
      </c>
      <c r="B77" s="11" t="s">
        <v>126</v>
      </c>
      <c r="C77" s="33">
        <f>C78+C79</f>
        <v>194</v>
      </c>
      <c r="D77" s="58">
        <f>D78+D79</f>
        <v>179</v>
      </c>
      <c r="E77" s="48">
        <f>E78+E79</f>
        <v>208.6</v>
      </c>
      <c r="F77" s="37">
        <f aca="true" t="shared" si="2" ref="F77:F127">E77/C77-100%</f>
        <v>0.07525773195876284</v>
      </c>
      <c r="G77" s="24"/>
      <c r="M77" s="1"/>
    </row>
    <row r="78" spans="1:13" ht="56.25" hidden="1" outlineLevel="3">
      <c r="A78" s="16" t="s">
        <v>129</v>
      </c>
      <c r="B78" s="13" t="s">
        <v>128</v>
      </c>
      <c r="C78" s="36">
        <v>110</v>
      </c>
      <c r="D78" s="34">
        <v>121</v>
      </c>
      <c r="E78" s="59">
        <v>142.5</v>
      </c>
      <c r="F78" s="38">
        <f t="shared" si="2"/>
        <v>0.2954545454545454</v>
      </c>
      <c r="G78" s="24" t="s">
        <v>246</v>
      </c>
      <c r="M78" s="4"/>
    </row>
    <row r="79" spans="1:13" ht="45" hidden="1" outlineLevel="3">
      <c r="A79" s="16" t="s">
        <v>131</v>
      </c>
      <c r="B79" s="13" t="s">
        <v>130</v>
      </c>
      <c r="C79" s="36">
        <v>84</v>
      </c>
      <c r="D79" s="34">
        <v>58</v>
      </c>
      <c r="E79" s="59">
        <v>66.1</v>
      </c>
      <c r="F79" s="38">
        <f t="shared" si="2"/>
        <v>-0.21309523809523812</v>
      </c>
      <c r="G79" s="24" t="s">
        <v>359</v>
      </c>
      <c r="M79" s="1"/>
    </row>
    <row r="80" spans="1:13" ht="52.5" hidden="1" outlineLevel="2">
      <c r="A80" s="15" t="s">
        <v>133</v>
      </c>
      <c r="B80" s="11" t="s">
        <v>132</v>
      </c>
      <c r="C80" s="33">
        <v>26</v>
      </c>
      <c r="D80" s="58">
        <v>192</v>
      </c>
      <c r="E80" s="48">
        <v>180.8</v>
      </c>
      <c r="F80" s="37">
        <f t="shared" si="2"/>
        <v>5.953846153846154</v>
      </c>
      <c r="G80" s="24" t="s">
        <v>360</v>
      </c>
      <c r="M80" s="4"/>
    </row>
    <row r="81" spans="1:13" ht="42" hidden="1" outlineLevel="2">
      <c r="A81" s="15" t="s">
        <v>135</v>
      </c>
      <c r="B81" s="11" t="s">
        <v>134</v>
      </c>
      <c r="C81" s="33">
        <f>C82+C83</f>
        <v>508</v>
      </c>
      <c r="D81" s="58">
        <f>D82+D83</f>
        <v>478</v>
      </c>
      <c r="E81" s="48">
        <f>E82+E83</f>
        <v>475.7</v>
      </c>
      <c r="F81" s="37">
        <f t="shared" si="2"/>
        <v>-0.06358267716535437</v>
      </c>
      <c r="G81" s="24"/>
      <c r="M81" s="1"/>
    </row>
    <row r="82" spans="1:13" ht="45" hidden="1" outlineLevel="3">
      <c r="A82" s="16" t="s">
        <v>137</v>
      </c>
      <c r="B82" s="13" t="s">
        <v>136</v>
      </c>
      <c r="C82" s="36">
        <v>441</v>
      </c>
      <c r="D82" s="34">
        <v>450</v>
      </c>
      <c r="E82" s="59">
        <v>453.2</v>
      </c>
      <c r="F82" s="38">
        <f t="shared" si="2"/>
        <v>0.027664399092970582</v>
      </c>
      <c r="G82" s="24"/>
      <c r="M82" s="3"/>
    </row>
    <row r="83" spans="1:13" ht="33.75" hidden="1" outlineLevel="3">
      <c r="A83" s="16" t="s">
        <v>139</v>
      </c>
      <c r="B83" s="13" t="s">
        <v>138</v>
      </c>
      <c r="C83" s="36">
        <v>67</v>
      </c>
      <c r="D83" s="34">
        <v>28</v>
      </c>
      <c r="E83" s="59">
        <v>22.5</v>
      </c>
      <c r="F83" s="38">
        <f t="shared" si="2"/>
        <v>-0.664179104477612</v>
      </c>
      <c r="G83" s="24" t="s">
        <v>361</v>
      </c>
      <c r="M83" s="1"/>
    </row>
    <row r="84" spans="1:13" ht="21" hidden="1" outlineLevel="2">
      <c r="A84" s="15" t="s">
        <v>141</v>
      </c>
      <c r="B84" s="11" t="s">
        <v>140</v>
      </c>
      <c r="C84" s="33">
        <f>C85</f>
        <v>0</v>
      </c>
      <c r="D84" s="58">
        <f>D85</f>
        <v>0</v>
      </c>
      <c r="E84" s="48">
        <f>E85</f>
        <v>0</v>
      </c>
      <c r="F84" s="37"/>
      <c r="G84" s="24"/>
      <c r="M84" s="2"/>
    </row>
    <row r="85" spans="1:13" ht="33.75" hidden="1" outlineLevel="3">
      <c r="A85" s="16" t="s">
        <v>143</v>
      </c>
      <c r="B85" s="13" t="s">
        <v>142</v>
      </c>
      <c r="C85" s="36">
        <v>0</v>
      </c>
      <c r="D85" s="34">
        <v>0</v>
      </c>
      <c r="E85" s="59"/>
      <c r="F85" s="38"/>
      <c r="G85" s="24"/>
      <c r="M85" s="1"/>
    </row>
    <row r="86" spans="1:13" ht="84" hidden="1" outlineLevel="2">
      <c r="A86" s="17" t="s">
        <v>145</v>
      </c>
      <c r="B86" s="11" t="s">
        <v>144</v>
      </c>
      <c r="C86" s="33">
        <f>C87+C88+C89+C90</f>
        <v>516</v>
      </c>
      <c r="D86" s="49">
        <f>D87+D88+D89+D90</f>
        <v>1015</v>
      </c>
      <c r="E86" s="33">
        <f>E87+E88+E89+E90</f>
        <v>1018</v>
      </c>
      <c r="F86" s="37">
        <f t="shared" si="2"/>
        <v>0.9728682170542635</v>
      </c>
      <c r="G86" s="24"/>
      <c r="M86" s="1"/>
    </row>
    <row r="87" spans="1:13" ht="22.5" hidden="1" outlineLevel="3">
      <c r="A87" s="16" t="s">
        <v>147</v>
      </c>
      <c r="B87" s="13" t="s">
        <v>146</v>
      </c>
      <c r="C87" s="36">
        <v>25</v>
      </c>
      <c r="D87" s="34">
        <v>0</v>
      </c>
      <c r="E87" s="59"/>
      <c r="F87" s="38"/>
      <c r="G87" s="24"/>
      <c r="M87" s="1"/>
    </row>
    <row r="88" spans="1:13" ht="33.75" hidden="1" outlineLevel="3">
      <c r="A88" s="16" t="s">
        <v>149</v>
      </c>
      <c r="B88" s="13" t="s">
        <v>148</v>
      </c>
      <c r="C88" s="36">
        <v>30</v>
      </c>
      <c r="D88" s="34">
        <v>5</v>
      </c>
      <c r="E88" s="59">
        <v>5</v>
      </c>
      <c r="F88" s="38">
        <f t="shared" si="2"/>
        <v>-0.8333333333333334</v>
      </c>
      <c r="G88" s="24" t="s">
        <v>324</v>
      </c>
      <c r="M88" s="3"/>
    </row>
    <row r="89" spans="1:13" ht="22.5" hidden="1" outlineLevel="3">
      <c r="A89" s="16" t="s">
        <v>151</v>
      </c>
      <c r="B89" s="13" t="s">
        <v>150</v>
      </c>
      <c r="C89" s="36">
        <v>461</v>
      </c>
      <c r="D89" s="34">
        <v>1010</v>
      </c>
      <c r="E89" s="59">
        <v>1013</v>
      </c>
      <c r="F89" s="38">
        <f t="shared" si="2"/>
        <v>1.1973969631236443</v>
      </c>
      <c r="G89" s="24" t="s">
        <v>361</v>
      </c>
      <c r="M89" s="1"/>
    </row>
    <row r="90" spans="1:13" ht="22.5" hidden="1" outlineLevel="3">
      <c r="A90" s="16" t="s">
        <v>325</v>
      </c>
      <c r="B90" s="13" t="s">
        <v>236</v>
      </c>
      <c r="C90" s="36"/>
      <c r="D90" s="34">
        <v>0</v>
      </c>
      <c r="E90" s="59">
        <v>0</v>
      </c>
      <c r="F90" s="38"/>
      <c r="G90" s="24"/>
      <c r="M90" s="1"/>
    </row>
    <row r="91" spans="1:13" ht="42" hidden="1" outlineLevel="2">
      <c r="A91" s="15" t="s">
        <v>153</v>
      </c>
      <c r="B91" s="11" t="s">
        <v>152</v>
      </c>
      <c r="C91" s="33">
        <v>900</v>
      </c>
      <c r="D91" s="58">
        <v>1310</v>
      </c>
      <c r="E91" s="48">
        <v>1366.5</v>
      </c>
      <c r="F91" s="37">
        <f t="shared" si="2"/>
        <v>0.5183333333333333</v>
      </c>
      <c r="G91" s="24" t="s">
        <v>324</v>
      </c>
      <c r="M91" s="1"/>
    </row>
    <row r="92" spans="1:13" ht="21" hidden="1" outlineLevel="2">
      <c r="A92" s="15" t="s">
        <v>155</v>
      </c>
      <c r="B92" s="11" t="s">
        <v>154</v>
      </c>
      <c r="C92" s="33">
        <f>C93</f>
        <v>2019</v>
      </c>
      <c r="D92" s="58">
        <f>D93</f>
        <v>550</v>
      </c>
      <c r="E92" s="48">
        <f>E93</f>
        <v>530</v>
      </c>
      <c r="F92" s="37">
        <f t="shared" si="2"/>
        <v>-0.7374938088162457</v>
      </c>
      <c r="G92" s="25"/>
      <c r="M92" s="1"/>
    </row>
    <row r="93" spans="1:13" ht="22.5" hidden="1" outlineLevel="3">
      <c r="A93" s="16" t="s">
        <v>157</v>
      </c>
      <c r="B93" s="13" t="s">
        <v>156</v>
      </c>
      <c r="C93" s="36">
        <v>2019</v>
      </c>
      <c r="D93" s="34">
        <v>550</v>
      </c>
      <c r="E93" s="59">
        <v>530</v>
      </c>
      <c r="F93" s="38">
        <f t="shared" si="2"/>
        <v>-0.7374938088162457</v>
      </c>
      <c r="G93" s="24" t="s">
        <v>324</v>
      </c>
      <c r="M93" s="3"/>
    </row>
    <row r="94" spans="1:13" ht="52.5" hidden="1" outlineLevel="3">
      <c r="A94" s="19" t="s">
        <v>232</v>
      </c>
      <c r="B94" s="20" t="s">
        <v>234</v>
      </c>
      <c r="C94" s="33">
        <f>C95</f>
        <v>0</v>
      </c>
      <c r="D94" s="58">
        <f>D95</f>
        <v>550</v>
      </c>
      <c r="E94" s="48">
        <f>E95</f>
        <v>600.9</v>
      </c>
      <c r="F94" s="38"/>
      <c r="G94" s="24"/>
      <c r="M94" s="3"/>
    </row>
    <row r="95" spans="1:13" ht="78.75" hidden="1" outlineLevel="3">
      <c r="A95" s="21" t="s">
        <v>233</v>
      </c>
      <c r="B95" s="22" t="s">
        <v>235</v>
      </c>
      <c r="C95" s="36">
        <v>0</v>
      </c>
      <c r="D95" s="34">
        <v>550</v>
      </c>
      <c r="E95" s="59">
        <v>600.9</v>
      </c>
      <c r="F95" s="38"/>
      <c r="G95" s="24"/>
      <c r="M95" s="3"/>
    </row>
    <row r="96" spans="1:13" ht="31.5" hidden="1" outlineLevel="2">
      <c r="A96" s="15" t="s">
        <v>159</v>
      </c>
      <c r="B96" s="11" t="s">
        <v>158</v>
      </c>
      <c r="C96" s="33">
        <v>600</v>
      </c>
      <c r="D96" s="58">
        <v>40</v>
      </c>
      <c r="E96" s="48">
        <v>39</v>
      </c>
      <c r="F96" s="37">
        <f t="shared" si="2"/>
        <v>-0.935</v>
      </c>
      <c r="G96" s="24" t="s">
        <v>324</v>
      </c>
      <c r="M96" s="1"/>
    </row>
    <row r="97" spans="1:13" ht="52.5" hidden="1" outlineLevel="2">
      <c r="A97" s="15" t="s">
        <v>161</v>
      </c>
      <c r="B97" s="11" t="s">
        <v>160</v>
      </c>
      <c r="C97" s="33">
        <v>733</v>
      </c>
      <c r="D97" s="58">
        <v>840</v>
      </c>
      <c r="E97" s="48">
        <v>865.5</v>
      </c>
      <c r="F97" s="37">
        <f t="shared" si="2"/>
        <v>0.18076398362892232</v>
      </c>
      <c r="G97" s="24" t="s">
        <v>361</v>
      </c>
      <c r="M97" s="1"/>
    </row>
    <row r="98" spans="1:13" ht="33.75" hidden="1" outlineLevel="2">
      <c r="A98" s="15" t="s">
        <v>163</v>
      </c>
      <c r="B98" s="11" t="s">
        <v>162</v>
      </c>
      <c r="C98" s="33">
        <v>8600</v>
      </c>
      <c r="D98" s="58">
        <v>10883.7</v>
      </c>
      <c r="E98" s="48">
        <v>12949.5</v>
      </c>
      <c r="F98" s="37">
        <f t="shared" si="2"/>
        <v>0.5057558139534883</v>
      </c>
      <c r="G98" s="24" t="s">
        <v>326</v>
      </c>
      <c r="M98" s="1"/>
    </row>
    <row r="99" spans="1:13" ht="35.25" customHeight="1" hidden="1" outlineLevel="2">
      <c r="A99" s="15" t="s">
        <v>165</v>
      </c>
      <c r="B99" s="11" t="s">
        <v>164</v>
      </c>
      <c r="C99" s="33">
        <v>3958</v>
      </c>
      <c r="D99" s="58">
        <v>5602.6</v>
      </c>
      <c r="E99" s="48">
        <v>6046.8</v>
      </c>
      <c r="F99" s="37">
        <f t="shared" si="2"/>
        <v>0.5277412834765034</v>
      </c>
      <c r="G99" s="24" t="s">
        <v>361</v>
      </c>
      <c r="M99" s="1"/>
    </row>
    <row r="100" spans="1:13" ht="12.75" hidden="1" outlineLevel="1">
      <c r="A100" s="15" t="s">
        <v>167</v>
      </c>
      <c r="B100" s="11" t="s">
        <v>166</v>
      </c>
      <c r="C100" s="33">
        <f>C101+C103</f>
        <v>0</v>
      </c>
      <c r="D100" s="58">
        <f>D101+D103</f>
        <v>0</v>
      </c>
      <c r="E100" s="48">
        <f>E101+E103</f>
        <v>3217.1000000000004</v>
      </c>
      <c r="F100" s="37"/>
      <c r="G100" s="24"/>
      <c r="M100" s="1"/>
    </row>
    <row r="101" spans="1:13" ht="12.75" hidden="1" outlineLevel="2">
      <c r="A101" s="15" t="s">
        <v>169</v>
      </c>
      <c r="B101" s="11" t="s">
        <v>168</v>
      </c>
      <c r="C101" s="33">
        <f>C102</f>
        <v>0</v>
      </c>
      <c r="D101" s="58">
        <f>D102</f>
        <v>0</v>
      </c>
      <c r="E101" s="48">
        <f>E102</f>
        <v>720.8</v>
      </c>
      <c r="F101" s="37"/>
      <c r="G101" s="24"/>
      <c r="M101" s="4"/>
    </row>
    <row r="102" spans="1:13" ht="22.5" hidden="1" outlineLevel="2">
      <c r="A102" s="16" t="s">
        <v>170</v>
      </c>
      <c r="B102" s="13"/>
      <c r="C102" s="36">
        <v>0</v>
      </c>
      <c r="D102" s="34">
        <v>0</v>
      </c>
      <c r="E102" s="59">
        <v>720.8</v>
      </c>
      <c r="F102" s="38"/>
      <c r="G102" s="24"/>
      <c r="M102" s="4"/>
    </row>
    <row r="103" spans="1:13" ht="12.75" hidden="1" outlineLevel="2">
      <c r="A103" s="15" t="s">
        <v>172</v>
      </c>
      <c r="B103" s="11" t="s">
        <v>171</v>
      </c>
      <c r="C103" s="33">
        <f>C104</f>
        <v>0</v>
      </c>
      <c r="D103" s="58">
        <f>D104</f>
        <v>0</v>
      </c>
      <c r="E103" s="48">
        <f>E104</f>
        <v>2496.3</v>
      </c>
      <c r="F103" s="37"/>
      <c r="G103" s="24"/>
      <c r="M103" s="1"/>
    </row>
    <row r="104" spans="1:13" ht="12.75" hidden="1" outlineLevel="2">
      <c r="A104" s="16" t="s">
        <v>173</v>
      </c>
      <c r="B104" s="13"/>
      <c r="C104" s="33">
        <v>0</v>
      </c>
      <c r="D104" s="34">
        <v>0</v>
      </c>
      <c r="E104" s="59">
        <v>2496.3</v>
      </c>
      <c r="F104" s="38"/>
      <c r="G104" s="24"/>
      <c r="M104" s="1"/>
    </row>
    <row r="105" spans="1:13" ht="56.25" hidden="1">
      <c r="A105" s="15" t="s">
        <v>175</v>
      </c>
      <c r="B105" s="11" t="s">
        <v>174</v>
      </c>
      <c r="C105" s="33">
        <f>C106+C130+C133</f>
        <v>2292824.5</v>
      </c>
      <c r="D105" s="58">
        <f>D106+D130+D133</f>
        <v>2987633.3</v>
      </c>
      <c r="E105" s="48">
        <f>E106+E130+E133</f>
        <v>2981639.4</v>
      </c>
      <c r="F105" s="37">
        <f t="shared" si="2"/>
        <v>0.30042199043145246</v>
      </c>
      <c r="G105" s="24" t="s">
        <v>327</v>
      </c>
      <c r="M105" s="1"/>
    </row>
    <row r="106" spans="1:13" ht="56.25" hidden="1" outlineLevel="1">
      <c r="A106" s="15" t="s">
        <v>177</v>
      </c>
      <c r="B106" s="11" t="s">
        <v>176</v>
      </c>
      <c r="C106" s="33">
        <f>C107+C112+C120+C128</f>
        <v>2292824.5</v>
      </c>
      <c r="D106" s="58">
        <f>D107+D112+D120+D128</f>
        <v>2987633.3</v>
      </c>
      <c r="E106" s="48">
        <f>E107+E112+E120+E128</f>
        <v>2982719</v>
      </c>
      <c r="F106" s="37">
        <f t="shared" si="2"/>
        <v>0.3008928507175319</v>
      </c>
      <c r="G106" s="24" t="s">
        <v>327</v>
      </c>
      <c r="M106" s="1"/>
    </row>
    <row r="107" spans="1:13" ht="21" hidden="1" outlineLevel="2">
      <c r="A107" s="15" t="s">
        <v>179</v>
      </c>
      <c r="B107" s="11" t="s">
        <v>178</v>
      </c>
      <c r="C107" s="33">
        <f>C108+C110</f>
        <v>820252.7</v>
      </c>
      <c r="D107" s="58">
        <f>D108+D110</f>
        <v>1079913.9</v>
      </c>
      <c r="E107" s="48">
        <f>E108+E110</f>
        <v>1079913.9</v>
      </c>
      <c r="F107" s="37">
        <f t="shared" si="2"/>
        <v>0.3165624447197797</v>
      </c>
      <c r="G107" s="24"/>
      <c r="M107" s="4"/>
    </row>
    <row r="108" spans="1:13" ht="12.75" hidden="1" outlineLevel="3">
      <c r="A108" s="15" t="s">
        <v>181</v>
      </c>
      <c r="B108" s="11" t="s">
        <v>180</v>
      </c>
      <c r="C108" s="33">
        <f>C109</f>
        <v>365305.3</v>
      </c>
      <c r="D108" s="58">
        <f>D109</f>
        <v>365305.3</v>
      </c>
      <c r="E108" s="48">
        <f>E109</f>
        <v>365305.3</v>
      </c>
      <c r="F108" s="37">
        <f t="shared" si="2"/>
        <v>0</v>
      </c>
      <c r="G108" s="24"/>
      <c r="M108" s="1"/>
    </row>
    <row r="109" spans="1:13" ht="22.5" hidden="1" outlineLevel="4">
      <c r="A109" s="16" t="s">
        <v>183</v>
      </c>
      <c r="B109" s="13" t="s">
        <v>182</v>
      </c>
      <c r="C109" s="36">
        <v>365305.3</v>
      </c>
      <c r="D109" s="34">
        <v>365305.3</v>
      </c>
      <c r="E109" s="59">
        <v>365305.3</v>
      </c>
      <c r="F109" s="38">
        <f t="shared" si="2"/>
        <v>0</v>
      </c>
      <c r="G109" s="24"/>
      <c r="M109" s="1"/>
    </row>
    <row r="110" spans="1:13" ht="21" hidden="1" outlineLevel="3">
      <c r="A110" s="15" t="s">
        <v>185</v>
      </c>
      <c r="B110" s="11" t="s">
        <v>184</v>
      </c>
      <c r="C110" s="33">
        <f>C111</f>
        <v>454947.4</v>
      </c>
      <c r="D110" s="58">
        <f>D111</f>
        <v>714608.6</v>
      </c>
      <c r="E110" s="48">
        <f>E111</f>
        <v>714608.6</v>
      </c>
      <c r="F110" s="37">
        <f t="shared" si="2"/>
        <v>0.5707499372454925</v>
      </c>
      <c r="G110" s="24"/>
      <c r="M110" s="1"/>
    </row>
    <row r="111" spans="1:13" ht="22.5" hidden="1" outlineLevel="4">
      <c r="A111" s="16" t="s">
        <v>187</v>
      </c>
      <c r="B111" s="13" t="s">
        <v>186</v>
      </c>
      <c r="C111" s="36">
        <v>454947.4</v>
      </c>
      <c r="D111" s="34">
        <v>714608.6</v>
      </c>
      <c r="E111" s="59">
        <v>714608.6</v>
      </c>
      <c r="F111" s="38">
        <f t="shared" si="2"/>
        <v>0.5707499372454925</v>
      </c>
      <c r="G111" s="24"/>
      <c r="M111" s="1"/>
    </row>
    <row r="112" spans="1:13" ht="21" hidden="1" outlineLevel="2">
      <c r="A112" s="15" t="s">
        <v>189</v>
      </c>
      <c r="B112" s="11" t="s">
        <v>188</v>
      </c>
      <c r="C112" s="33">
        <f>C113+C114+C115+C116+C117+C118+C119</f>
        <v>150493</v>
      </c>
      <c r="D112" s="58">
        <f>D113+D114+D115+D116+D117+D118+D119</f>
        <v>303101</v>
      </c>
      <c r="E112" s="48">
        <f>E113+E114+E115+E116+E117+E118+E119</f>
        <v>299084.8</v>
      </c>
      <c r="F112" s="37">
        <f t="shared" si="2"/>
        <v>0.9873668542722918</v>
      </c>
      <c r="G112" s="24"/>
      <c r="M112" s="4"/>
    </row>
    <row r="113" spans="1:13" ht="33.75" hidden="1" outlineLevel="4">
      <c r="A113" s="16" t="s">
        <v>191</v>
      </c>
      <c r="B113" s="13" t="s">
        <v>190</v>
      </c>
      <c r="C113" s="36">
        <v>0</v>
      </c>
      <c r="D113" s="34"/>
      <c r="E113" s="59"/>
      <c r="F113" s="38"/>
      <c r="G113" s="24"/>
      <c r="M113" s="4"/>
    </row>
    <row r="114" spans="1:13" ht="22.5" hidden="1" outlineLevel="4">
      <c r="A114" s="16" t="s">
        <v>193</v>
      </c>
      <c r="B114" s="13" t="s">
        <v>192</v>
      </c>
      <c r="C114" s="36">
        <v>0</v>
      </c>
      <c r="D114" s="34">
        <v>195.9</v>
      </c>
      <c r="E114" s="59">
        <v>195.9</v>
      </c>
      <c r="F114" s="37"/>
      <c r="G114" s="24"/>
      <c r="M114" s="1"/>
    </row>
    <row r="115" spans="1:13" ht="33.75" hidden="1" outlineLevel="4">
      <c r="A115" s="16" t="s">
        <v>195</v>
      </c>
      <c r="B115" s="13" t="s">
        <v>194</v>
      </c>
      <c r="C115" s="36">
        <v>0</v>
      </c>
      <c r="D115" s="34">
        <v>0</v>
      </c>
      <c r="E115" s="59"/>
      <c r="F115" s="38"/>
      <c r="G115" s="24"/>
      <c r="M115" s="1"/>
    </row>
    <row r="116" spans="1:13" ht="56.25" hidden="1" outlineLevel="4">
      <c r="A116" s="16" t="s">
        <v>197</v>
      </c>
      <c r="B116" s="13" t="s">
        <v>196</v>
      </c>
      <c r="C116" s="36">
        <v>0</v>
      </c>
      <c r="D116" s="34">
        <v>1004.9</v>
      </c>
      <c r="E116" s="59">
        <v>1004.9</v>
      </c>
      <c r="F116" s="38"/>
      <c r="G116" s="24"/>
      <c r="M116" s="1"/>
    </row>
    <row r="117" spans="1:13" ht="45" hidden="1" outlineLevel="4">
      <c r="A117" s="16" t="s">
        <v>199</v>
      </c>
      <c r="B117" s="13" t="s">
        <v>198</v>
      </c>
      <c r="C117" s="36">
        <v>0</v>
      </c>
      <c r="D117" s="34">
        <v>28483.5</v>
      </c>
      <c r="E117" s="59">
        <v>28483.5</v>
      </c>
      <c r="F117" s="38"/>
      <c r="G117" s="24"/>
      <c r="M117" s="1"/>
    </row>
    <row r="118" spans="1:13" ht="33.75" hidden="1" outlineLevel="4">
      <c r="A118" s="16" t="s">
        <v>201</v>
      </c>
      <c r="B118" s="13" t="s">
        <v>200</v>
      </c>
      <c r="C118" s="36">
        <v>0</v>
      </c>
      <c r="D118" s="34">
        <v>10881.9</v>
      </c>
      <c r="E118" s="59">
        <v>10881.9</v>
      </c>
      <c r="F118" s="38"/>
      <c r="G118" s="24"/>
      <c r="M118" s="1"/>
    </row>
    <row r="119" spans="1:13" ht="12.75" hidden="1" outlineLevel="4">
      <c r="A119" s="16" t="s">
        <v>203</v>
      </c>
      <c r="B119" s="13" t="s">
        <v>202</v>
      </c>
      <c r="C119" s="36">
        <v>150493</v>
      </c>
      <c r="D119" s="34">
        <v>262534.8</v>
      </c>
      <c r="E119" s="59">
        <v>258518.6</v>
      </c>
      <c r="F119" s="38">
        <f t="shared" si="2"/>
        <v>0.7178114596692204</v>
      </c>
      <c r="G119" s="24"/>
      <c r="M119" s="1"/>
    </row>
    <row r="120" spans="1:13" ht="21" hidden="1" outlineLevel="2">
      <c r="A120" s="15" t="s">
        <v>205</v>
      </c>
      <c r="B120" s="11" t="s">
        <v>204</v>
      </c>
      <c r="C120" s="33">
        <f>C121+C122+C123+C124+C126+C127+C125</f>
        <v>1322078.8</v>
      </c>
      <c r="D120" s="49">
        <f>D121+D122+D123+D124+D126+D127+D125</f>
        <v>1604618.4</v>
      </c>
      <c r="E120" s="33">
        <f>E121+E122+E123+E124+E126+E127+E125</f>
        <v>1603720.3</v>
      </c>
      <c r="F120" s="37">
        <f t="shared" si="2"/>
        <v>0.21302928388232223</v>
      </c>
      <c r="G120" s="24"/>
      <c r="M120" s="4"/>
    </row>
    <row r="121" spans="1:13" ht="22.5" hidden="1" outlineLevel="4">
      <c r="A121" s="16" t="s">
        <v>207</v>
      </c>
      <c r="B121" s="13" t="s">
        <v>206</v>
      </c>
      <c r="C121" s="36">
        <v>18915.4</v>
      </c>
      <c r="D121" s="34">
        <v>18447.1</v>
      </c>
      <c r="E121" s="59">
        <v>17549</v>
      </c>
      <c r="F121" s="38">
        <f t="shared" si="2"/>
        <v>-0.07223743616312639</v>
      </c>
      <c r="G121" s="24"/>
      <c r="M121" s="4"/>
    </row>
    <row r="122" spans="1:13" ht="56.25" hidden="1" outlineLevel="4">
      <c r="A122" s="16" t="s">
        <v>209</v>
      </c>
      <c r="B122" s="13" t="s">
        <v>208</v>
      </c>
      <c r="C122" s="36">
        <v>26165.8</v>
      </c>
      <c r="D122" s="34">
        <v>9958.8</v>
      </c>
      <c r="E122" s="59">
        <v>9958.8</v>
      </c>
      <c r="F122" s="38">
        <f t="shared" si="2"/>
        <v>-0.6193963112154033</v>
      </c>
      <c r="G122" s="24"/>
      <c r="M122" s="1"/>
    </row>
    <row r="123" spans="1:13" ht="45" hidden="1" outlineLevel="4">
      <c r="A123" s="16" t="s">
        <v>211</v>
      </c>
      <c r="B123" s="13" t="s">
        <v>210</v>
      </c>
      <c r="C123" s="36">
        <v>0</v>
      </c>
      <c r="D123" s="34"/>
      <c r="E123" s="59"/>
      <c r="F123" s="38"/>
      <c r="G123" s="24"/>
      <c r="M123" s="1"/>
    </row>
    <row r="124" spans="1:13" ht="45" hidden="1" outlineLevel="4">
      <c r="A124" s="16" t="s">
        <v>213</v>
      </c>
      <c r="B124" s="13" t="s">
        <v>212</v>
      </c>
      <c r="C124" s="36">
        <v>782.5</v>
      </c>
      <c r="D124" s="34">
        <v>782.5</v>
      </c>
      <c r="E124" s="59">
        <v>782.5</v>
      </c>
      <c r="F124" s="38"/>
      <c r="G124" s="24"/>
      <c r="M124" s="1"/>
    </row>
    <row r="125" spans="1:13" ht="48.75" customHeight="1" hidden="1" outlineLevel="4">
      <c r="A125" s="16" t="s">
        <v>343</v>
      </c>
      <c r="B125" s="13" t="s">
        <v>214</v>
      </c>
      <c r="C125" s="36">
        <v>744.8</v>
      </c>
      <c r="D125" s="34"/>
      <c r="E125" s="59"/>
      <c r="F125" s="38"/>
      <c r="G125" s="24"/>
      <c r="M125" s="1"/>
    </row>
    <row r="126" spans="1:13" ht="58.5" customHeight="1" hidden="1" outlineLevel="4">
      <c r="A126" s="18" t="s">
        <v>342</v>
      </c>
      <c r="B126" s="13" t="s">
        <v>341</v>
      </c>
      <c r="C126" s="36"/>
      <c r="D126" s="34">
        <v>834.5</v>
      </c>
      <c r="E126" s="59">
        <v>834.5</v>
      </c>
      <c r="F126" s="38"/>
      <c r="G126" s="24"/>
      <c r="M126" s="1"/>
    </row>
    <row r="127" spans="1:13" ht="12.75" hidden="1" outlineLevel="4">
      <c r="A127" s="16" t="s">
        <v>216</v>
      </c>
      <c r="B127" s="13" t="s">
        <v>215</v>
      </c>
      <c r="C127" s="36">
        <v>1275470.3</v>
      </c>
      <c r="D127" s="34">
        <v>1574595.5</v>
      </c>
      <c r="E127" s="59">
        <v>1574595.5</v>
      </c>
      <c r="F127" s="38">
        <f t="shared" si="2"/>
        <v>0.23452149375802778</v>
      </c>
      <c r="G127" s="24"/>
      <c r="M127" s="3"/>
    </row>
    <row r="128" spans="1:13" ht="12.75" hidden="1" outlineLevel="2">
      <c r="A128" s="15" t="s">
        <v>218</v>
      </c>
      <c r="B128" s="11" t="s">
        <v>217</v>
      </c>
      <c r="C128" s="33">
        <f>C129</f>
        <v>0</v>
      </c>
      <c r="D128" s="58">
        <f>D129</f>
        <v>0</v>
      </c>
      <c r="E128" s="48">
        <f>E129</f>
        <v>0</v>
      </c>
      <c r="F128" s="40"/>
      <c r="G128" s="24"/>
      <c r="M128" s="2"/>
    </row>
    <row r="129" spans="1:13" ht="22.5" hidden="1" outlineLevel="4">
      <c r="A129" s="16" t="s">
        <v>220</v>
      </c>
      <c r="B129" s="13" t="s">
        <v>219</v>
      </c>
      <c r="C129" s="36">
        <v>0</v>
      </c>
      <c r="D129" s="34"/>
      <c r="E129" s="59"/>
      <c r="F129" s="39"/>
      <c r="G129" s="24"/>
      <c r="M129" s="4"/>
    </row>
    <row r="130" spans="1:13" ht="73.5" hidden="1" outlineLevel="1">
      <c r="A130" s="15" t="s">
        <v>222</v>
      </c>
      <c r="B130" s="11" t="s">
        <v>221</v>
      </c>
      <c r="C130" s="33">
        <v>0</v>
      </c>
      <c r="D130" s="58">
        <f>D131</f>
        <v>0</v>
      </c>
      <c r="E130" s="48">
        <f>E131</f>
        <v>0</v>
      </c>
      <c r="F130" s="40"/>
      <c r="G130" s="24"/>
      <c r="M130" s="1"/>
    </row>
    <row r="131" spans="1:13" ht="22.5" hidden="1" outlineLevel="2">
      <c r="A131" s="16" t="s">
        <v>224</v>
      </c>
      <c r="B131" s="13" t="s">
        <v>223</v>
      </c>
      <c r="C131" s="36">
        <v>0</v>
      </c>
      <c r="D131" s="34">
        <f>D132</f>
        <v>0</v>
      </c>
      <c r="E131" s="59"/>
      <c r="F131" s="39"/>
      <c r="G131" s="24"/>
      <c r="M131" s="1"/>
    </row>
    <row r="132" spans="1:13" ht="22.5" hidden="1" outlineLevel="4">
      <c r="A132" s="16" t="s">
        <v>226</v>
      </c>
      <c r="B132" s="13" t="s">
        <v>225</v>
      </c>
      <c r="C132" s="36">
        <v>0</v>
      </c>
      <c r="D132" s="34">
        <v>0</v>
      </c>
      <c r="E132" s="59"/>
      <c r="F132" s="39"/>
      <c r="G132" s="24"/>
      <c r="M132" s="1"/>
    </row>
    <row r="133" spans="1:13" ht="31.5" hidden="1" outlineLevel="1">
      <c r="A133" s="15" t="s">
        <v>228</v>
      </c>
      <c r="B133" s="11" t="s">
        <v>227</v>
      </c>
      <c r="C133" s="33">
        <f>C134</f>
        <v>0</v>
      </c>
      <c r="D133" s="58">
        <f>D134</f>
        <v>0</v>
      </c>
      <c r="E133" s="48">
        <f>E134+E135</f>
        <v>-1079.6</v>
      </c>
      <c r="F133" s="40"/>
      <c r="G133" s="24"/>
      <c r="M133" s="1"/>
    </row>
    <row r="134" spans="1:13" ht="69.75" customHeight="1" hidden="1" outlineLevel="2">
      <c r="A134" s="16" t="s">
        <v>344</v>
      </c>
      <c r="B134" s="13" t="s">
        <v>345</v>
      </c>
      <c r="C134" s="36">
        <v>0</v>
      </c>
      <c r="D134" s="34">
        <f>D135</f>
        <v>0</v>
      </c>
      <c r="E134" s="59">
        <v>-744.8</v>
      </c>
      <c r="F134" s="39"/>
      <c r="G134" s="24"/>
      <c r="M134" s="1"/>
    </row>
    <row r="135" spans="1:13" ht="33.75" hidden="1" outlineLevel="4">
      <c r="A135" s="16" t="s">
        <v>230</v>
      </c>
      <c r="B135" s="13" t="s">
        <v>229</v>
      </c>
      <c r="C135" s="36">
        <v>0</v>
      </c>
      <c r="D135" s="34">
        <v>0</v>
      </c>
      <c r="E135" s="59">
        <v>-334.8</v>
      </c>
      <c r="F135" s="39"/>
      <c r="G135" s="24"/>
      <c r="M135" s="1"/>
    </row>
    <row r="136" spans="1:7" ht="12.75">
      <c r="A136" s="88" t="s">
        <v>363</v>
      </c>
      <c r="B136" s="89"/>
      <c r="C136" s="89"/>
      <c r="D136" s="89"/>
      <c r="E136" s="89"/>
      <c r="F136" s="89"/>
      <c r="G136" s="90"/>
    </row>
    <row r="137" spans="1:7" ht="12.75">
      <c r="A137" s="26" t="s">
        <v>248</v>
      </c>
      <c r="B137" s="27"/>
      <c r="C137" s="65">
        <f>C138+C146+C148+C153+C160+C166+C169+C174+C179+C158</f>
        <v>3977938145.4999995</v>
      </c>
      <c r="D137" s="65">
        <f>D138+D146+D148+D153+D160+D166+D169+D174+D179+D158+D177</f>
        <v>5207282067.31</v>
      </c>
      <c r="E137" s="65">
        <f>E138+E146+E148+E153+E160+E166+E169+E174+E179+E158+E177</f>
        <v>5097317595.84</v>
      </c>
      <c r="F137" s="61">
        <f>E137/C137-100%</f>
        <v>0.28139689693422887</v>
      </c>
      <c r="G137" s="78"/>
    </row>
    <row r="138" spans="1:7" ht="12.75">
      <c r="A138" s="26" t="s">
        <v>249</v>
      </c>
      <c r="B138" s="27" t="s">
        <v>250</v>
      </c>
      <c r="C138" s="65">
        <f>C139+C140+C141+C142+C143+C145+C144</f>
        <v>419213827.5</v>
      </c>
      <c r="D138" s="65">
        <f>D139+D140+D141+D142+D143+D145+D144</f>
        <v>428782898.48</v>
      </c>
      <c r="E138" s="65">
        <f>E139+E140+E141+E142+E143+E145</f>
        <v>423239200.85</v>
      </c>
      <c r="F138" s="61">
        <f aca="true" t="shared" si="3" ref="F138:F180">E138/C138-100%</f>
        <v>0.009602196029662169</v>
      </c>
      <c r="G138" s="78"/>
    </row>
    <row r="139" spans="1:7" ht="69" customHeight="1">
      <c r="A139" s="32" t="s">
        <v>251</v>
      </c>
      <c r="B139" s="31" t="s">
        <v>252</v>
      </c>
      <c r="C139" s="66">
        <v>9905000</v>
      </c>
      <c r="D139" s="66">
        <v>10056431.19</v>
      </c>
      <c r="E139" s="66">
        <v>9929278.14</v>
      </c>
      <c r="F139" s="62">
        <f t="shared" si="3"/>
        <v>0.00245109944472488</v>
      </c>
      <c r="G139" s="79"/>
    </row>
    <row r="140" spans="1:13" ht="72" customHeight="1">
      <c r="A140" s="32" t="s">
        <v>253</v>
      </c>
      <c r="B140" s="31" t="s">
        <v>254</v>
      </c>
      <c r="C140" s="66">
        <v>2700000</v>
      </c>
      <c r="D140" s="66">
        <v>2998998.58</v>
      </c>
      <c r="E140" s="66">
        <v>2998992.58</v>
      </c>
      <c r="F140" s="62">
        <f t="shared" si="3"/>
        <v>0.11073799259259265</v>
      </c>
      <c r="G140" s="73" t="s">
        <v>401</v>
      </c>
      <c r="M140" s="47"/>
    </row>
    <row r="141" spans="1:7" ht="122.25" customHeight="1">
      <c r="A141" s="32" t="s">
        <v>255</v>
      </c>
      <c r="B141" s="31" t="s">
        <v>256</v>
      </c>
      <c r="C141" s="66">
        <v>160053261</v>
      </c>
      <c r="D141" s="66">
        <v>173547746.88</v>
      </c>
      <c r="E141" s="66">
        <v>169902904.11</v>
      </c>
      <c r="F141" s="62">
        <f t="shared" si="3"/>
        <v>0.06153978399727844</v>
      </c>
      <c r="G141" s="73" t="s">
        <v>402</v>
      </c>
    </row>
    <row r="142" spans="1:7" ht="48" customHeight="1">
      <c r="A142" s="32" t="s">
        <v>257</v>
      </c>
      <c r="B142" s="31" t="s">
        <v>258</v>
      </c>
      <c r="C142" s="66">
        <v>46315259.5</v>
      </c>
      <c r="D142" s="66">
        <v>47400732.5</v>
      </c>
      <c r="E142" s="66">
        <v>46805610.38</v>
      </c>
      <c r="F142" s="62">
        <f t="shared" si="3"/>
        <v>0.010587242418451881</v>
      </c>
      <c r="G142" s="79"/>
    </row>
    <row r="143" spans="1:7" ht="52.5" customHeight="1">
      <c r="A143" s="32" t="s">
        <v>259</v>
      </c>
      <c r="B143" s="31" t="s">
        <v>260</v>
      </c>
      <c r="C143" s="66"/>
      <c r="D143" s="66">
        <v>4445702.47</v>
      </c>
      <c r="E143" s="66">
        <v>4445702.47</v>
      </c>
      <c r="F143" s="62">
        <v>1</v>
      </c>
      <c r="G143" s="73" t="s">
        <v>403</v>
      </c>
    </row>
    <row r="144" spans="1:7" ht="69" customHeight="1">
      <c r="A144" s="32" t="s">
        <v>261</v>
      </c>
      <c r="B144" s="31" t="s">
        <v>262</v>
      </c>
      <c r="C144" s="66">
        <v>20000000</v>
      </c>
      <c r="D144" s="66">
        <v>0</v>
      </c>
      <c r="E144" s="66">
        <v>0</v>
      </c>
      <c r="F144" s="62">
        <f t="shared" si="3"/>
        <v>-1</v>
      </c>
      <c r="G144" s="74" t="s">
        <v>397</v>
      </c>
    </row>
    <row r="145" spans="1:8" ht="32.25" customHeight="1">
      <c r="A145" s="32" t="s">
        <v>263</v>
      </c>
      <c r="B145" s="31" t="s">
        <v>264</v>
      </c>
      <c r="C145" s="66">
        <v>180240307</v>
      </c>
      <c r="D145" s="66">
        <v>190333286.86</v>
      </c>
      <c r="E145" s="66">
        <v>189156713.17</v>
      </c>
      <c r="F145" s="62">
        <f t="shared" si="3"/>
        <v>0.04946954606552012</v>
      </c>
      <c r="G145" s="79"/>
      <c r="H145" s="76"/>
    </row>
    <row r="146" spans="1:7" ht="32.25" customHeight="1">
      <c r="A146" s="28" t="s">
        <v>265</v>
      </c>
      <c r="B146" s="29" t="s">
        <v>266</v>
      </c>
      <c r="C146" s="67">
        <f>C147</f>
        <v>32107103</v>
      </c>
      <c r="D146" s="67">
        <f>D147</f>
        <v>31099944.71</v>
      </c>
      <c r="E146" s="67">
        <f>E147</f>
        <v>30847687.4</v>
      </c>
      <c r="F146" s="61">
        <f t="shared" si="3"/>
        <v>-0.039225451140827094</v>
      </c>
      <c r="G146" s="75"/>
    </row>
    <row r="147" spans="1:7" ht="39.75" customHeight="1">
      <c r="A147" s="32" t="s">
        <v>267</v>
      </c>
      <c r="B147" s="31" t="s">
        <v>268</v>
      </c>
      <c r="C147" s="66">
        <v>32107103</v>
      </c>
      <c r="D147" s="66">
        <v>31099944.71</v>
      </c>
      <c r="E147" s="66">
        <v>30847687.4</v>
      </c>
      <c r="F147" s="62">
        <f t="shared" si="3"/>
        <v>-0.039225451140827094</v>
      </c>
      <c r="G147" s="79"/>
    </row>
    <row r="148" spans="1:7" ht="12.75">
      <c r="A148" s="28" t="s">
        <v>269</v>
      </c>
      <c r="B148" s="29" t="s">
        <v>270</v>
      </c>
      <c r="C148" s="67">
        <f>SUM(C149:C152)</f>
        <v>272795755.04</v>
      </c>
      <c r="D148" s="67">
        <f>SUM(D149:D152)</f>
        <v>413004602.79</v>
      </c>
      <c r="E148" s="67">
        <f>SUM(E149:E152)</f>
        <v>413004602.79</v>
      </c>
      <c r="F148" s="61">
        <f t="shared" si="3"/>
        <v>0.5139700496052118</v>
      </c>
      <c r="G148" s="75"/>
    </row>
    <row r="149" spans="1:7" s="54" customFormat="1" ht="57.75" customHeight="1" hidden="1">
      <c r="A149" s="77" t="s">
        <v>390</v>
      </c>
      <c r="B149" s="31" t="s">
        <v>389</v>
      </c>
      <c r="C149" s="66">
        <v>0</v>
      </c>
      <c r="D149" s="66">
        <v>0</v>
      </c>
      <c r="E149" s="66">
        <v>0</v>
      </c>
      <c r="F149" s="62">
        <v>0</v>
      </c>
      <c r="G149" s="79"/>
    </row>
    <row r="150" spans="1:7" ht="34.5" customHeight="1">
      <c r="A150" s="32" t="s">
        <v>271</v>
      </c>
      <c r="B150" s="31" t="s">
        <v>272</v>
      </c>
      <c r="C150" s="66">
        <v>10000</v>
      </c>
      <c r="D150" s="66">
        <v>60377.68</v>
      </c>
      <c r="E150" s="66">
        <v>60377.68</v>
      </c>
      <c r="F150" s="62">
        <f t="shared" si="3"/>
        <v>5.037768</v>
      </c>
      <c r="G150" s="73" t="s">
        <v>426</v>
      </c>
    </row>
    <row r="151" spans="1:7" ht="155.25" customHeight="1">
      <c r="A151" s="32" t="s">
        <v>273</v>
      </c>
      <c r="B151" s="31" t="s">
        <v>274</v>
      </c>
      <c r="C151" s="66">
        <v>271685755.04</v>
      </c>
      <c r="D151" s="66">
        <v>409918225.11</v>
      </c>
      <c r="E151" s="68">
        <v>409918225.11</v>
      </c>
      <c r="F151" s="62">
        <f t="shared" si="3"/>
        <v>0.508795428194784</v>
      </c>
      <c r="G151" s="73" t="s">
        <v>404</v>
      </c>
    </row>
    <row r="152" spans="1:7" ht="91.5" customHeight="1">
      <c r="A152" s="32" t="s">
        <v>275</v>
      </c>
      <c r="B152" s="31" t="s">
        <v>276</v>
      </c>
      <c r="C152" s="66">
        <v>1100000</v>
      </c>
      <c r="D152" s="66">
        <v>3026000</v>
      </c>
      <c r="E152" s="66">
        <v>3026000</v>
      </c>
      <c r="F152" s="62">
        <f t="shared" si="3"/>
        <v>1.750909090909091</v>
      </c>
      <c r="G152" s="73" t="s">
        <v>405</v>
      </c>
    </row>
    <row r="153" spans="1:7" ht="12.75">
      <c r="A153" s="28" t="s">
        <v>277</v>
      </c>
      <c r="B153" s="29" t="s">
        <v>278</v>
      </c>
      <c r="C153" s="67">
        <f>C154+C155+C156+C157</f>
        <v>130515703.96000001</v>
      </c>
      <c r="D153" s="67">
        <f>D154+D155+D156+D157</f>
        <v>863253666.58</v>
      </c>
      <c r="E153" s="67">
        <f>E154+E155+E156+E157</f>
        <v>767385622.7299999</v>
      </c>
      <c r="F153" s="61">
        <f t="shared" si="3"/>
        <v>4.879642061810321</v>
      </c>
      <c r="G153" s="75"/>
    </row>
    <row r="154" spans="1:7" ht="103.5" customHeight="1">
      <c r="A154" s="32" t="s">
        <v>279</v>
      </c>
      <c r="B154" s="31" t="s">
        <v>280</v>
      </c>
      <c r="C154" s="66">
        <v>10000</v>
      </c>
      <c r="D154" s="66">
        <v>188529434.9</v>
      </c>
      <c r="E154" s="66">
        <v>105820023.28</v>
      </c>
      <c r="F154" s="62">
        <f t="shared" si="3"/>
        <v>10581.002328</v>
      </c>
      <c r="G154" s="73" t="s">
        <v>406</v>
      </c>
    </row>
    <row r="155" spans="1:7" ht="230.25" customHeight="1">
      <c r="A155" s="32" t="s">
        <v>281</v>
      </c>
      <c r="B155" s="31" t="s">
        <v>282</v>
      </c>
      <c r="C155" s="66">
        <v>0</v>
      </c>
      <c r="D155" s="66">
        <v>478022939.93</v>
      </c>
      <c r="E155" s="66">
        <v>476682596.13</v>
      </c>
      <c r="F155" s="62">
        <v>1</v>
      </c>
      <c r="G155" s="73" t="s">
        <v>407</v>
      </c>
    </row>
    <row r="156" spans="1:9" ht="67.5" customHeight="1">
      <c r="A156" s="32" t="s">
        <v>283</v>
      </c>
      <c r="B156" s="31" t="s">
        <v>284</v>
      </c>
      <c r="C156" s="66">
        <v>67190346.7</v>
      </c>
      <c r="D156" s="66">
        <v>132919206.66</v>
      </c>
      <c r="E156" s="66">
        <v>121149624.64</v>
      </c>
      <c r="F156" s="62">
        <f t="shared" si="3"/>
        <v>0.8030808083328433</v>
      </c>
      <c r="G156" s="73" t="s">
        <v>408</v>
      </c>
      <c r="I156" s="46"/>
    </row>
    <row r="157" spans="1:7" ht="31.5" customHeight="1">
      <c r="A157" s="32" t="s">
        <v>285</v>
      </c>
      <c r="B157" s="31" t="s">
        <v>286</v>
      </c>
      <c r="C157" s="66">
        <v>63315357.26</v>
      </c>
      <c r="D157" s="66">
        <v>63782085.09</v>
      </c>
      <c r="E157" s="66">
        <v>63733378.68</v>
      </c>
      <c r="F157" s="62">
        <f t="shared" si="3"/>
        <v>0.006602212134465768</v>
      </c>
      <c r="G157" s="79"/>
    </row>
    <row r="158" spans="1:7" ht="12.75">
      <c r="A158" s="28" t="s">
        <v>329</v>
      </c>
      <c r="B158" s="29" t="s">
        <v>331</v>
      </c>
      <c r="C158" s="67">
        <f>C159</f>
        <v>0</v>
      </c>
      <c r="D158" s="67">
        <f>D159</f>
        <v>70000</v>
      </c>
      <c r="E158" s="67">
        <f>E159</f>
        <v>70000</v>
      </c>
      <c r="F158" s="61">
        <v>1</v>
      </c>
      <c r="G158" s="75"/>
    </row>
    <row r="159" spans="1:7" ht="45.75" customHeight="1">
      <c r="A159" s="32" t="s">
        <v>330</v>
      </c>
      <c r="B159" s="31" t="s">
        <v>332</v>
      </c>
      <c r="C159" s="66">
        <v>0</v>
      </c>
      <c r="D159" s="66">
        <v>70000</v>
      </c>
      <c r="E159" s="66">
        <v>70000</v>
      </c>
      <c r="F159" s="62">
        <v>1</v>
      </c>
      <c r="G159" s="73" t="s">
        <v>409</v>
      </c>
    </row>
    <row r="160" spans="1:7" ht="12.75">
      <c r="A160" s="28" t="s">
        <v>287</v>
      </c>
      <c r="B160" s="29" t="s">
        <v>288</v>
      </c>
      <c r="C160" s="67">
        <f>C161+C162+C164+C165+C163</f>
        <v>2519117931.2699995</v>
      </c>
      <c r="D160" s="67">
        <f>D161+D162+D164+D165+D163</f>
        <v>2817906225.0299997</v>
      </c>
      <c r="E160" s="67">
        <f>E161+E162+E164+E165+E163</f>
        <v>2815047699.88</v>
      </c>
      <c r="F160" s="61">
        <f t="shared" si="3"/>
        <v>0.11747356681344767</v>
      </c>
      <c r="G160" s="75"/>
    </row>
    <row r="161" spans="1:7" ht="226.5" customHeight="1">
      <c r="A161" s="32" t="s">
        <v>289</v>
      </c>
      <c r="B161" s="31" t="s">
        <v>290</v>
      </c>
      <c r="C161" s="66">
        <v>759733987.05</v>
      </c>
      <c r="D161" s="66">
        <v>879485792.07</v>
      </c>
      <c r="E161" s="66">
        <v>879485792.07</v>
      </c>
      <c r="F161" s="62">
        <f t="shared" si="3"/>
        <v>0.1576233353531924</v>
      </c>
      <c r="G161" s="74" t="s">
        <v>421</v>
      </c>
    </row>
    <row r="162" spans="1:7" ht="224.25" customHeight="1">
      <c r="A162" s="32" t="s">
        <v>291</v>
      </c>
      <c r="B162" s="31" t="s">
        <v>292</v>
      </c>
      <c r="C162" s="66">
        <v>1200391737.32</v>
      </c>
      <c r="D162" s="66">
        <v>1337062772.1</v>
      </c>
      <c r="E162" s="66">
        <v>1334940145.84</v>
      </c>
      <c r="F162" s="62">
        <f t="shared" si="3"/>
        <v>0.11208708318868754</v>
      </c>
      <c r="G162" s="74" t="s">
        <v>422</v>
      </c>
    </row>
    <row r="163" spans="1:7" ht="230.25" customHeight="1">
      <c r="A163" s="32" t="s">
        <v>293</v>
      </c>
      <c r="B163" s="31" t="s">
        <v>294</v>
      </c>
      <c r="C163" s="66">
        <v>258495047.51</v>
      </c>
      <c r="D163" s="66">
        <v>283403220.74</v>
      </c>
      <c r="E163" s="66">
        <v>283158690.55</v>
      </c>
      <c r="F163" s="62">
        <f t="shared" si="3"/>
        <v>0.09541243933907828</v>
      </c>
      <c r="G163" s="73" t="s">
        <v>423</v>
      </c>
    </row>
    <row r="164" spans="1:7" ht="63" customHeight="1">
      <c r="A164" s="32" t="s">
        <v>295</v>
      </c>
      <c r="B164" s="31" t="s">
        <v>296</v>
      </c>
      <c r="C164" s="66">
        <v>6420833.34</v>
      </c>
      <c r="D164" s="66">
        <v>12820416.46</v>
      </c>
      <c r="E164" s="66">
        <v>12820416.46</v>
      </c>
      <c r="F164" s="62">
        <f t="shared" si="3"/>
        <v>0.9966904264797505</v>
      </c>
      <c r="G164" s="73" t="s">
        <v>410</v>
      </c>
    </row>
    <row r="165" spans="1:7" ht="12.75">
      <c r="A165" s="32" t="s">
        <v>297</v>
      </c>
      <c r="B165" s="31" t="s">
        <v>298</v>
      </c>
      <c r="C165" s="66">
        <v>294076326.05</v>
      </c>
      <c r="D165" s="66">
        <v>305134023.66</v>
      </c>
      <c r="E165" s="66">
        <v>304642654.96</v>
      </c>
      <c r="F165" s="62">
        <f t="shared" si="3"/>
        <v>0.0359305662306304</v>
      </c>
      <c r="G165" s="79"/>
    </row>
    <row r="166" spans="1:7" ht="12.75">
      <c r="A166" s="28" t="s">
        <v>299</v>
      </c>
      <c r="B166" s="29" t="s">
        <v>300</v>
      </c>
      <c r="C166" s="67">
        <f>C167+C168</f>
        <v>209725376.73</v>
      </c>
      <c r="D166" s="67">
        <f>D167+D168</f>
        <v>246022737.22000003</v>
      </c>
      <c r="E166" s="67">
        <f>E167+E168</f>
        <v>245396473.47</v>
      </c>
      <c r="F166" s="61">
        <f t="shared" si="3"/>
        <v>0.1700847903872067</v>
      </c>
      <c r="G166" s="75"/>
    </row>
    <row r="167" spans="1:7" ht="159" customHeight="1">
      <c r="A167" s="32" t="s">
        <v>301</v>
      </c>
      <c r="B167" s="31" t="s">
        <v>302</v>
      </c>
      <c r="C167" s="66">
        <v>146147127.38</v>
      </c>
      <c r="D167" s="66">
        <v>170932002.61</v>
      </c>
      <c r="E167" s="66">
        <v>170730252.32</v>
      </c>
      <c r="F167" s="62">
        <f t="shared" si="3"/>
        <v>0.16820806115525588</v>
      </c>
      <c r="G167" s="74" t="s">
        <v>411</v>
      </c>
    </row>
    <row r="168" spans="1:7" ht="114.75" customHeight="1">
      <c r="A168" s="32" t="s">
        <v>303</v>
      </c>
      <c r="B168" s="31" t="s">
        <v>304</v>
      </c>
      <c r="C168" s="66">
        <v>63578249.35</v>
      </c>
      <c r="D168" s="66">
        <v>75090734.61</v>
      </c>
      <c r="E168" s="66">
        <v>74666221.15</v>
      </c>
      <c r="F168" s="62">
        <f t="shared" si="3"/>
        <v>0.17439882213428715</v>
      </c>
      <c r="G168" s="73" t="s">
        <v>412</v>
      </c>
    </row>
    <row r="169" spans="1:7" ht="12.75">
      <c r="A169" s="28" t="s">
        <v>305</v>
      </c>
      <c r="B169" s="29" t="s">
        <v>306</v>
      </c>
      <c r="C169" s="67">
        <f>C170+C171+C172+C173</f>
        <v>80000372</v>
      </c>
      <c r="D169" s="67">
        <f>D170+D171+D172+D173</f>
        <v>78107615.19</v>
      </c>
      <c r="E169" s="67">
        <f>E170+E171+E172+E173</f>
        <v>75409588.93</v>
      </c>
      <c r="F169" s="61">
        <f t="shared" si="3"/>
        <v>-0.05738452153697471</v>
      </c>
      <c r="G169" s="75"/>
    </row>
    <row r="170" spans="1:7" ht="12.75">
      <c r="A170" s="32" t="s">
        <v>307</v>
      </c>
      <c r="B170" s="31" t="s">
        <v>308</v>
      </c>
      <c r="C170" s="66">
        <v>20508000</v>
      </c>
      <c r="D170" s="66">
        <v>19603448.84</v>
      </c>
      <c r="E170" s="66">
        <v>19577561.79</v>
      </c>
      <c r="F170" s="62">
        <f t="shared" si="3"/>
        <v>-0.045369524575775366</v>
      </c>
      <c r="G170" s="79"/>
    </row>
    <row r="171" spans="1:7" ht="188.25" customHeight="1">
      <c r="A171" s="32" t="s">
        <v>309</v>
      </c>
      <c r="B171" s="31" t="s">
        <v>310</v>
      </c>
      <c r="C171" s="66">
        <v>13070142</v>
      </c>
      <c r="D171" s="66">
        <v>13189390</v>
      </c>
      <c r="E171" s="66">
        <v>10522222</v>
      </c>
      <c r="F171" s="62">
        <f t="shared" si="3"/>
        <v>-0.19494202893893575</v>
      </c>
      <c r="G171" s="74" t="s">
        <v>413</v>
      </c>
    </row>
    <row r="172" spans="1:7" ht="117.75" customHeight="1">
      <c r="A172" s="32" t="s">
        <v>311</v>
      </c>
      <c r="B172" s="31" t="s">
        <v>312</v>
      </c>
      <c r="C172" s="66">
        <v>22358130</v>
      </c>
      <c r="D172" s="66">
        <v>20804514.8</v>
      </c>
      <c r="E172" s="66">
        <v>20804514.8</v>
      </c>
      <c r="F172" s="62">
        <f t="shared" si="3"/>
        <v>-0.06948770760345335</v>
      </c>
      <c r="G172" s="73" t="s">
        <v>414</v>
      </c>
    </row>
    <row r="173" spans="1:7" ht="57.75" customHeight="1">
      <c r="A173" s="32" t="s">
        <v>384</v>
      </c>
      <c r="B173" s="31" t="s">
        <v>385</v>
      </c>
      <c r="C173" s="66">
        <v>24064100</v>
      </c>
      <c r="D173" s="66">
        <v>24510261.55</v>
      </c>
      <c r="E173" s="66">
        <v>24505290.34</v>
      </c>
      <c r="F173" s="62">
        <f t="shared" si="3"/>
        <v>0.01833396387149322</v>
      </c>
      <c r="G173" s="79"/>
    </row>
    <row r="174" spans="1:7" ht="18" customHeight="1">
      <c r="A174" s="28" t="s">
        <v>313</v>
      </c>
      <c r="B174" s="29" t="s">
        <v>314</v>
      </c>
      <c r="C174" s="67">
        <f>C175+C176</f>
        <v>271352076</v>
      </c>
      <c r="D174" s="67">
        <f>D175+D176</f>
        <v>306895877.31</v>
      </c>
      <c r="E174" s="67">
        <f>E175+E176</f>
        <v>306176262.33000004</v>
      </c>
      <c r="F174" s="61">
        <f t="shared" si="3"/>
        <v>0.1283358021185732</v>
      </c>
      <c r="G174" s="75"/>
    </row>
    <row r="175" spans="1:7" ht="201.75" customHeight="1">
      <c r="A175" s="32" t="s">
        <v>315</v>
      </c>
      <c r="B175" s="31" t="s">
        <v>316</v>
      </c>
      <c r="C175" s="66">
        <v>259575004.77</v>
      </c>
      <c r="D175" s="66">
        <v>296629489.9</v>
      </c>
      <c r="E175" s="66">
        <v>295961219.17</v>
      </c>
      <c r="F175" s="62">
        <f t="shared" si="3"/>
        <v>0.14017610991566976</v>
      </c>
      <c r="G175" s="73" t="s">
        <v>415</v>
      </c>
    </row>
    <row r="176" spans="1:7" ht="45" customHeight="1">
      <c r="A176" s="32" t="s">
        <v>317</v>
      </c>
      <c r="B176" s="31" t="s">
        <v>318</v>
      </c>
      <c r="C176" s="66">
        <v>11777071.23</v>
      </c>
      <c r="D176" s="66">
        <v>10266387.41</v>
      </c>
      <c r="E176" s="66">
        <v>10215043.16</v>
      </c>
      <c r="F176" s="62">
        <f t="shared" si="3"/>
        <v>-0.13263298145136548</v>
      </c>
      <c r="G176" s="74" t="s">
        <v>416</v>
      </c>
    </row>
    <row r="177" spans="1:7" ht="12.75">
      <c r="A177" s="28" t="s">
        <v>335</v>
      </c>
      <c r="B177" s="29" t="s">
        <v>333</v>
      </c>
      <c r="C177" s="67">
        <f>C178</f>
        <v>0</v>
      </c>
      <c r="D177" s="67">
        <f>D178</f>
        <v>628500</v>
      </c>
      <c r="E177" s="67">
        <f>E178</f>
        <v>553750</v>
      </c>
      <c r="F177" s="61">
        <v>1</v>
      </c>
      <c r="G177" s="75"/>
    </row>
    <row r="178" spans="1:7" ht="66.75" customHeight="1">
      <c r="A178" s="32" t="s">
        <v>336</v>
      </c>
      <c r="B178" s="31" t="s">
        <v>334</v>
      </c>
      <c r="C178" s="66">
        <v>0</v>
      </c>
      <c r="D178" s="66">
        <v>628500</v>
      </c>
      <c r="E178" s="66">
        <v>553750</v>
      </c>
      <c r="F178" s="62">
        <v>1</v>
      </c>
      <c r="G178" s="74" t="s">
        <v>417</v>
      </c>
    </row>
    <row r="179" spans="1:7" ht="25.5">
      <c r="A179" s="28" t="s">
        <v>319</v>
      </c>
      <c r="B179" s="29" t="s">
        <v>320</v>
      </c>
      <c r="C179" s="67">
        <f>C180</f>
        <v>43110000</v>
      </c>
      <c r="D179" s="67">
        <f>D180</f>
        <v>21510000</v>
      </c>
      <c r="E179" s="67">
        <f>E180</f>
        <v>20186707.46</v>
      </c>
      <c r="F179" s="61">
        <f t="shared" si="3"/>
        <v>-0.5317395625144978</v>
      </c>
      <c r="G179" s="75"/>
    </row>
    <row r="180" spans="1:7" ht="156" customHeight="1">
      <c r="A180" s="32" t="s">
        <v>321</v>
      </c>
      <c r="B180" s="31" t="s">
        <v>322</v>
      </c>
      <c r="C180" s="66">
        <v>43110000</v>
      </c>
      <c r="D180" s="66">
        <v>21510000</v>
      </c>
      <c r="E180" s="66">
        <v>20186707.46</v>
      </c>
      <c r="F180" s="62">
        <f t="shared" si="3"/>
        <v>-0.5317395625144978</v>
      </c>
      <c r="G180" s="60" t="s">
        <v>418</v>
      </c>
    </row>
    <row r="181" spans="1:7" ht="12.75">
      <c r="A181" s="88" t="s">
        <v>364</v>
      </c>
      <c r="B181" s="89"/>
      <c r="C181" s="89"/>
      <c r="D181" s="89"/>
      <c r="E181" s="89"/>
      <c r="F181" s="89"/>
      <c r="G181" s="90"/>
    </row>
    <row r="182" spans="1:7" s="56" customFormat="1" ht="12.75">
      <c r="A182" s="26" t="s">
        <v>372</v>
      </c>
      <c r="B182" s="30"/>
      <c r="C182" s="65">
        <f>C183+C195</f>
        <v>3977938145.5</v>
      </c>
      <c r="D182" s="65">
        <f>D183+D195</f>
        <v>5207282067.31</v>
      </c>
      <c r="E182" s="65">
        <f>E183+E195</f>
        <v>5097317595.839999</v>
      </c>
      <c r="F182" s="61">
        <f aca="true" t="shared" si="4" ref="F182:F195">E182/C182-100%</f>
        <v>0.2813968969342284</v>
      </c>
      <c r="G182" s="43"/>
    </row>
    <row r="183" spans="1:7" s="56" customFormat="1" ht="12.75">
      <c r="A183" s="50" t="s">
        <v>373</v>
      </c>
      <c r="B183" s="30"/>
      <c r="C183" s="65">
        <f>SUM(C184:C194)</f>
        <v>3751207604.5</v>
      </c>
      <c r="D183" s="65">
        <f>SUM(D184:D194)</f>
        <v>4958444467.96</v>
      </c>
      <c r="E183" s="65">
        <f>SUM(E184:E194)</f>
        <v>4853098896.94</v>
      </c>
      <c r="F183" s="61">
        <f t="shared" si="4"/>
        <v>0.2937430845251421</v>
      </c>
      <c r="G183" s="51"/>
    </row>
    <row r="184" spans="1:7" ht="366" customHeight="1">
      <c r="A184" s="52" t="s">
        <v>365</v>
      </c>
      <c r="B184" s="53" t="s">
        <v>375</v>
      </c>
      <c r="C184" s="69">
        <v>2446873792</v>
      </c>
      <c r="D184" s="63">
        <v>2735721425.84</v>
      </c>
      <c r="E184" s="70">
        <v>2731948999.88</v>
      </c>
      <c r="F184" s="62">
        <f t="shared" si="4"/>
        <v>0.11650588960168173</v>
      </c>
      <c r="G184" s="74" t="s">
        <v>420</v>
      </c>
    </row>
    <row r="185" spans="1:7" ht="205.5" customHeight="1">
      <c r="A185" s="52" t="s">
        <v>366</v>
      </c>
      <c r="B185" s="53" t="s">
        <v>376</v>
      </c>
      <c r="C185" s="69">
        <v>271483200</v>
      </c>
      <c r="D185" s="63">
        <v>306969244.31</v>
      </c>
      <c r="E185" s="70">
        <v>306237141.33</v>
      </c>
      <c r="F185" s="62">
        <f t="shared" si="4"/>
        <v>0.1280150717613464</v>
      </c>
      <c r="G185" s="73" t="s">
        <v>415</v>
      </c>
    </row>
    <row r="186" spans="1:7" ht="164.25" customHeight="1">
      <c r="A186" s="52" t="s">
        <v>367</v>
      </c>
      <c r="B186" s="53" t="s">
        <v>377</v>
      </c>
      <c r="C186" s="69">
        <v>306630100</v>
      </c>
      <c r="D186" s="63">
        <v>347702977.38</v>
      </c>
      <c r="E186" s="70">
        <v>346765306.44</v>
      </c>
      <c r="F186" s="62">
        <f t="shared" si="4"/>
        <v>0.13089128053638577</v>
      </c>
      <c r="G186" s="74" t="s">
        <v>424</v>
      </c>
    </row>
    <row r="187" spans="1:7" ht="93" customHeight="1">
      <c r="A187" s="52" t="s">
        <v>368</v>
      </c>
      <c r="B187" s="53" t="s">
        <v>378</v>
      </c>
      <c r="C187" s="69">
        <v>1100000</v>
      </c>
      <c r="D187" s="63">
        <v>3026000</v>
      </c>
      <c r="E187" s="70">
        <v>3026000</v>
      </c>
      <c r="F187" s="62">
        <f t="shared" si="4"/>
        <v>1.750909090909091</v>
      </c>
      <c r="G187" s="73" t="s">
        <v>405</v>
      </c>
    </row>
    <row r="188" spans="1:7" ht="158.25" customHeight="1">
      <c r="A188" s="52" t="s">
        <v>369</v>
      </c>
      <c r="B188" s="53" t="s">
        <v>379</v>
      </c>
      <c r="C188" s="69">
        <v>256483320.5</v>
      </c>
      <c r="D188" s="63">
        <v>236140192.26</v>
      </c>
      <c r="E188" s="70">
        <v>232422493.49</v>
      </c>
      <c r="F188" s="62">
        <f t="shared" si="4"/>
        <v>-0.0938104940434128</v>
      </c>
      <c r="G188" s="60" t="s">
        <v>418</v>
      </c>
    </row>
    <row r="189" spans="1:7" ht="138.75" customHeight="1">
      <c r="A189" s="52" t="s">
        <v>370</v>
      </c>
      <c r="B189" s="53" t="s">
        <v>380</v>
      </c>
      <c r="C189" s="69">
        <v>29927300</v>
      </c>
      <c r="D189" s="63">
        <v>31921192.02</v>
      </c>
      <c r="E189" s="70">
        <v>31855820.81</v>
      </c>
      <c r="F189" s="62">
        <f t="shared" si="4"/>
        <v>0.06444018705329246</v>
      </c>
      <c r="G189" s="74" t="s">
        <v>425</v>
      </c>
    </row>
    <row r="190" spans="1:7" ht="63.75" customHeight="1">
      <c r="A190" s="52" t="s">
        <v>371</v>
      </c>
      <c r="B190" s="53" t="s">
        <v>381</v>
      </c>
      <c r="C190" s="69">
        <v>32117103</v>
      </c>
      <c r="D190" s="63">
        <v>31179927.71</v>
      </c>
      <c r="E190" s="70">
        <v>30927670.4</v>
      </c>
      <c r="F190" s="62">
        <f t="shared" si="4"/>
        <v>-0.037034243094715036</v>
      </c>
      <c r="G190" s="80"/>
    </row>
    <row r="191" spans="1:11" ht="69.75" customHeight="1">
      <c r="A191" s="52" t="s">
        <v>386</v>
      </c>
      <c r="B191" s="53" t="s">
        <v>387</v>
      </c>
      <c r="C191" s="69">
        <v>160000</v>
      </c>
      <c r="D191" s="63">
        <v>1554829.34</v>
      </c>
      <c r="E191" s="70">
        <v>1554829.34</v>
      </c>
      <c r="F191" s="62">
        <f t="shared" si="4"/>
        <v>8.717683375</v>
      </c>
      <c r="G191" s="60" t="s">
        <v>395</v>
      </c>
      <c r="K191" s="46"/>
    </row>
    <row r="192" spans="1:10" ht="50.25" customHeight="1">
      <c r="A192" s="52" t="s">
        <v>393</v>
      </c>
      <c r="B192" s="53" t="s">
        <v>391</v>
      </c>
      <c r="C192" s="69">
        <v>15000</v>
      </c>
      <c r="D192" s="63">
        <v>9975</v>
      </c>
      <c r="E192" s="70">
        <v>9975</v>
      </c>
      <c r="F192" s="62">
        <f t="shared" si="4"/>
        <v>-0.33499999999999996</v>
      </c>
      <c r="G192" s="73" t="s">
        <v>396</v>
      </c>
      <c r="J192" s="46"/>
    </row>
    <row r="193" spans="1:10" ht="353.25" customHeight="1">
      <c r="A193" s="52" t="s">
        <v>394</v>
      </c>
      <c r="B193" s="53" t="s">
        <v>392</v>
      </c>
      <c r="C193" s="69">
        <v>405435789</v>
      </c>
      <c r="D193" s="72">
        <v>1263566447.41</v>
      </c>
      <c r="E193" s="70">
        <v>1167698403.56</v>
      </c>
      <c r="F193" s="62">
        <f t="shared" si="4"/>
        <v>1.8801068757154042</v>
      </c>
      <c r="G193" s="60" t="s">
        <v>427</v>
      </c>
      <c r="J193" s="46"/>
    </row>
    <row r="194" spans="1:10" ht="55.5" customHeight="1">
      <c r="A194" s="52" t="s">
        <v>419</v>
      </c>
      <c r="B194" s="53"/>
      <c r="C194" s="69">
        <v>982000</v>
      </c>
      <c r="D194" s="72">
        <v>652256.69</v>
      </c>
      <c r="E194" s="70">
        <v>652256.69</v>
      </c>
      <c r="F194" s="62">
        <f t="shared" si="4"/>
        <v>-0.33578748472505093</v>
      </c>
      <c r="G194" s="60" t="s">
        <v>428</v>
      </c>
      <c r="J194" s="46"/>
    </row>
    <row r="195" spans="1:7" s="56" customFormat="1" ht="239.25" customHeight="1">
      <c r="A195" s="50" t="s">
        <v>374</v>
      </c>
      <c r="B195" s="55" t="s">
        <v>382</v>
      </c>
      <c r="C195" s="71">
        <v>226730541</v>
      </c>
      <c r="D195" s="64">
        <v>248837599.35</v>
      </c>
      <c r="E195" s="71">
        <v>244218698.9</v>
      </c>
      <c r="F195" s="61">
        <f t="shared" si="4"/>
        <v>0.07713190213752452</v>
      </c>
      <c r="G195" s="73" t="s">
        <v>429</v>
      </c>
    </row>
    <row r="196" ht="12.75" customHeight="1">
      <c r="G196" s="45"/>
    </row>
    <row r="197" ht="12.75" customHeight="1">
      <c r="G197" s="45"/>
    </row>
    <row r="198" ht="12.75" customHeight="1">
      <c r="G198" s="45"/>
    </row>
    <row r="199" ht="12.75" customHeight="1">
      <c r="G199" s="45"/>
    </row>
    <row r="200" ht="12.75" customHeight="1">
      <c r="G200" s="45"/>
    </row>
    <row r="201" ht="12.75" customHeight="1">
      <c r="G201" s="45"/>
    </row>
  </sheetData>
  <sheetProtection/>
  <mergeCells count="15">
    <mergeCell ref="A181:G181"/>
    <mergeCell ref="G58:G61"/>
    <mergeCell ref="E5:E8"/>
    <mergeCell ref="G38:G39"/>
    <mergeCell ref="G44:G45"/>
    <mergeCell ref="A136:G136"/>
    <mergeCell ref="G19:G20"/>
    <mergeCell ref="G25:G26"/>
    <mergeCell ref="A2:G2"/>
    <mergeCell ref="G5:G8"/>
    <mergeCell ref="A5:A8"/>
    <mergeCell ref="B5:B8"/>
    <mergeCell ref="F5:F8"/>
    <mergeCell ref="C5:C8"/>
    <mergeCell ref="D5:D8"/>
  </mergeCells>
  <printOptions/>
  <pageMargins left="0.1968503937007874" right="0.1968503937007874" top="0.7874015748031497" bottom="0.7874015748031497" header="0.5118110236220472" footer="0.5118110236220472"/>
  <pageSetup fitToHeight="0" fitToWidth="1" horizontalDpi="600" verticalDpi="600" orientation="landscape" paperSize="9" scale="90" r:id="rId1"/>
  <rowBreaks count="1" manualBreakCount="1">
    <brk id="18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Чиликова Анна Вениаминова</dc:creator>
  <cp:keywords/>
  <dc:description>POI HSSF rep:2.44.0.60</dc:description>
  <cp:lastModifiedBy>Еремеева Людмила Валерьевна</cp:lastModifiedBy>
  <cp:lastPrinted>2022-04-15T07:01:30Z</cp:lastPrinted>
  <dcterms:created xsi:type="dcterms:W3CDTF">2018-03-02T11:21:53Z</dcterms:created>
  <dcterms:modified xsi:type="dcterms:W3CDTF">2023-03-17T11:32:29Z</dcterms:modified>
  <cp:category/>
  <cp:version/>
  <cp:contentType/>
  <cp:contentStatus/>
</cp:coreProperties>
</file>