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2400" windowWidth="19320" windowHeight="10140" activeTab="1"/>
  </bookViews>
  <sheets>
    <sheet name="Прил.2 (Програм.мероп 2020-21)" sheetId="1" r:id="rId1"/>
    <sheet name="Прилож.4 (Ведомств. 2020-2021)" sheetId="2" r:id="rId2"/>
  </sheets>
  <definedNames>
    <definedName name="_xlnm._FilterDatabase" localSheetId="0" hidden="1">'Прил.2 (Програм.мероп 2020-21)'!$A$6:$D$533</definedName>
    <definedName name="_xlnm._FilterDatabase" localSheetId="1" hidden="1">'Прилож.4 (Ведомств. 2020-2021)'!$A$9:$F$9</definedName>
    <definedName name="_xlnm.Print_Area" localSheetId="0">'Прил.2 (Програм.мероп 2020-21)'!$A$1:$E$596</definedName>
    <definedName name="_xlnm.Print_Area" localSheetId="1">'Прилож.4 (Ведомств. 2020-2021)'!$A$1:$F$697</definedName>
  </definedNames>
  <calcPr calcId="145621"/>
</workbook>
</file>

<file path=xl/calcChain.xml><?xml version="1.0" encoding="utf-8"?>
<calcChain xmlns="http://schemas.openxmlformats.org/spreadsheetml/2006/main">
  <c r="E532" i="1" l="1"/>
  <c r="D532" i="1"/>
  <c r="E560" i="1"/>
  <c r="D560" i="1"/>
  <c r="E562" i="1"/>
  <c r="D562" i="1"/>
  <c r="E561" i="1"/>
  <c r="D561" i="1"/>
  <c r="E571" i="1"/>
  <c r="D571" i="1"/>
  <c r="E570" i="1"/>
  <c r="D570" i="1"/>
  <c r="F427" i="2" l="1"/>
  <c r="E427" i="2"/>
  <c r="F449" i="2" l="1"/>
  <c r="E449" i="2"/>
  <c r="D424" i="1" s="1"/>
  <c r="E424" i="1"/>
  <c r="E422" i="1" s="1"/>
  <c r="F448" i="2"/>
  <c r="F447" i="2" s="1"/>
  <c r="F446" i="2" s="1"/>
  <c r="F437" i="2" s="1"/>
  <c r="E448" i="2"/>
  <c r="E447" i="2" s="1"/>
  <c r="E446" i="2" s="1"/>
  <c r="E437" i="2" s="1"/>
  <c r="E423" i="1"/>
  <c r="D423" i="1"/>
  <c r="F206" i="2"/>
  <c r="E206" i="2"/>
  <c r="E271" i="2"/>
  <c r="F268" i="2"/>
  <c r="E268" i="2"/>
  <c r="F269" i="2"/>
  <c r="E269" i="2"/>
  <c r="F270" i="2"/>
  <c r="E270" i="2"/>
  <c r="F271" i="2"/>
  <c r="F244" i="2"/>
  <c r="E244" i="2"/>
  <c r="D422" i="1" l="1"/>
  <c r="D421" i="1" s="1"/>
  <c r="D420" i="1" s="1"/>
  <c r="E421" i="1"/>
  <c r="E420" i="1" s="1"/>
  <c r="F323" i="2"/>
  <c r="E323" i="2"/>
  <c r="F324" i="2"/>
  <c r="E324" i="2"/>
  <c r="F325" i="2"/>
  <c r="E325" i="2"/>
  <c r="F255" i="2" l="1"/>
  <c r="F302" i="2" l="1"/>
  <c r="E302" i="2"/>
  <c r="E331" i="1" l="1"/>
  <c r="D331" i="1"/>
  <c r="F679" i="2"/>
  <c r="E679" i="2"/>
  <c r="F81" i="2"/>
  <c r="E81" i="2"/>
  <c r="E367" i="1" l="1"/>
  <c r="D367" i="1"/>
  <c r="E358" i="1"/>
  <c r="D358" i="1"/>
  <c r="F439" i="2"/>
  <c r="F438" i="2" s="1"/>
  <c r="F440" i="2"/>
  <c r="E440" i="2"/>
  <c r="E439" i="2" s="1"/>
  <c r="E438" i="2" s="1"/>
  <c r="F442" i="2"/>
  <c r="F443" i="2"/>
  <c r="E443" i="2"/>
  <c r="E442" i="2" s="1"/>
  <c r="E488" i="1" l="1"/>
  <c r="E487" i="1" s="1"/>
  <c r="D488" i="1"/>
  <c r="D487" i="1" s="1"/>
  <c r="F139" i="2"/>
  <c r="E139" i="2"/>
  <c r="D231" i="1" l="1"/>
  <c r="D230" i="1" s="1"/>
  <c r="E384" i="2"/>
  <c r="F379" i="2"/>
  <c r="E231" i="1" s="1"/>
  <c r="E230" i="1" s="1"/>
  <c r="E379" i="2"/>
  <c r="E589" i="1" l="1"/>
  <c r="D589" i="1"/>
  <c r="F691" i="2"/>
  <c r="E691" i="2"/>
  <c r="E163" i="1" l="1"/>
  <c r="E162" i="1" s="1"/>
  <c r="E161" i="1" s="1"/>
  <c r="D163" i="1"/>
  <c r="D162" i="1" s="1"/>
  <c r="D161" i="1" s="1"/>
  <c r="F494" i="2"/>
  <c r="F493" i="2" s="1"/>
  <c r="E494" i="2"/>
  <c r="E493" i="2" s="1"/>
  <c r="E226" i="1"/>
  <c r="E225" i="1" s="1"/>
  <c r="E224" i="1" s="1"/>
  <c r="D226" i="1"/>
  <c r="D225" i="1" s="1"/>
  <c r="D224" i="1" s="1"/>
  <c r="E114" i="1"/>
  <c r="D114" i="1"/>
  <c r="F631" i="2"/>
  <c r="E631" i="2"/>
  <c r="E507" i="2" l="1"/>
  <c r="F507" i="2"/>
  <c r="F374" i="2" l="1"/>
  <c r="F373" i="2" s="1"/>
  <c r="E374" i="2"/>
  <c r="E373" i="2" s="1"/>
  <c r="F104" i="2" l="1"/>
  <c r="E104" i="2"/>
  <c r="E556" i="1"/>
  <c r="E555" i="1" s="1"/>
  <c r="D556" i="1"/>
  <c r="D555" i="1" s="1"/>
  <c r="F155" i="2"/>
  <c r="E155" i="2"/>
  <c r="E229" i="1" l="1"/>
  <c r="E228" i="1" s="1"/>
  <c r="E227" i="1" s="1"/>
  <c r="D229" i="1"/>
  <c r="D228" i="1" s="1"/>
  <c r="D227" i="1" s="1"/>
  <c r="F377" i="2"/>
  <c r="F376" i="2" s="1"/>
  <c r="E377" i="2"/>
  <c r="E376" i="2" s="1"/>
  <c r="E573" i="1" l="1"/>
  <c r="D573" i="1"/>
  <c r="F150" i="2" l="1"/>
  <c r="E150" i="2"/>
  <c r="F148" i="2"/>
  <c r="E148" i="2"/>
  <c r="F103" i="2"/>
  <c r="F102" i="2" s="1"/>
  <c r="F101" i="2" s="1"/>
  <c r="E103" i="2"/>
  <c r="E102" i="2" s="1"/>
  <c r="E101" i="2" s="1"/>
  <c r="E448" i="1"/>
  <c r="E447" i="1" s="1"/>
  <c r="E446" i="1" s="1"/>
  <c r="D448" i="1"/>
  <c r="D447" i="1" s="1"/>
  <c r="D446" i="1" s="1"/>
  <c r="F550" i="2" l="1"/>
  <c r="F549" i="2" s="1"/>
  <c r="E550" i="2"/>
  <c r="E549" i="2" s="1"/>
  <c r="E568" i="1" l="1"/>
  <c r="D568" i="1"/>
  <c r="E567" i="1"/>
  <c r="D567" i="1"/>
  <c r="E564" i="1"/>
  <c r="E565" i="1"/>
  <c r="D565" i="1"/>
  <c r="D564" i="1"/>
  <c r="E558" i="1"/>
  <c r="E559" i="1"/>
  <c r="D559" i="1"/>
  <c r="D558" i="1"/>
  <c r="E554" i="1"/>
  <c r="D554" i="1"/>
  <c r="E552" i="1"/>
  <c r="D552" i="1"/>
  <c r="E550" i="1"/>
  <c r="D550" i="1"/>
  <c r="E547" i="1"/>
  <c r="E548" i="1"/>
  <c r="D548" i="1"/>
  <c r="D547" i="1"/>
  <c r="E542" i="1"/>
  <c r="D542" i="1"/>
  <c r="E537" i="1"/>
  <c r="D537" i="1"/>
  <c r="E572" i="1"/>
  <c r="D572" i="1"/>
  <c r="D534" i="1"/>
  <c r="F503" i="2" l="1"/>
  <c r="F502" i="2" s="1"/>
  <c r="E503" i="2"/>
  <c r="E502" i="2" s="1"/>
  <c r="F399" i="2" l="1"/>
  <c r="E399" i="2"/>
  <c r="E21" i="1" l="1"/>
  <c r="D21" i="1"/>
  <c r="F637" i="2"/>
  <c r="F636" i="2" s="1"/>
  <c r="E637" i="2"/>
  <c r="E636" i="2" s="1"/>
  <c r="F630" i="2"/>
  <c r="E630" i="2"/>
  <c r="F626" i="2"/>
  <c r="F625" i="2" s="1"/>
  <c r="E626" i="2"/>
  <c r="E625" i="2" s="1"/>
  <c r="E538" i="2" l="1"/>
  <c r="E13" i="1" l="1"/>
  <c r="E12" i="1" s="1"/>
  <c r="E15" i="1"/>
  <c r="E14" i="1" s="1"/>
  <c r="E17" i="1"/>
  <c r="E16" i="1" s="1"/>
  <c r="E20" i="1"/>
  <c r="E23" i="1"/>
  <c r="E22" i="1" s="1"/>
  <c r="E25" i="1"/>
  <c r="E26" i="1"/>
  <c r="E29" i="1"/>
  <c r="E28" i="1" s="1"/>
  <c r="E27" i="1" s="1"/>
  <c r="E32" i="1"/>
  <c r="E31" i="1" s="1"/>
  <c r="E34" i="1"/>
  <c r="E33" i="1" s="1"/>
  <c r="E36" i="1"/>
  <c r="E35" i="1" s="1"/>
  <c r="E38" i="1"/>
  <c r="E39" i="1"/>
  <c r="E41" i="1"/>
  <c r="E40" i="1" s="1"/>
  <c r="E43" i="1"/>
  <c r="E42" i="1" s="1"/>
  <c r="E45" i="1"/>
  <c r="E44" i="1" s="1"/>
  <c r="E47" i="1"/>
  <c r="E48" i="1"/>
  <c r="E53" i="1"/>
  <c r="E52" i="1" s="1"/>
  <c r="E57" i="1"/>
  <c r="E56" i="1" s="1"/>
  <c r="E59" i="1"/>
  <c r="E58" i="1" s="1"/>
  <c r="E61" i="1"/>
  <c r="E60" i="1" s="1"/>
  <c r="E63" i="1"/>
  <c r="E62" i="1" s="1"/>
  <c r="E65" i="1"/>
  <c r="E66" i="1"/>
  <c r="E68" i="1"/>
  <c r="E69" i="1"/>
  <c r="E71" i="1"/>
  <c r="E72" i="1"/>
  <c r="E74" i="1"/>
  <c r="E75" i="1"/>
  <c r="E77" i="1"/>
  <c r="E76" i="1" s="1"/>
  <c r="E79" i="1"/>
  <c r="E78" i="1" s="1"/>
  <c r="E82" i="1"/>
  <c r="E83" i="1"/>
  <c r="E84" i="1"/>
  <c r="E85" i="1"/>
  <c r="E87" i="1"/>
  <c r="E88" i="1"/>
  <c r="E89" i="1"/>
  <c r="E91" i="1"/>
  <c r="E92" i="1"/>
  <c r="E95" i="1"/>
  <c r="E96" i="1"/>
  <c r="E97" i="1"/>
  <c r="E98" i="1"/>
  <c r="E100" i="1"/>
  <c r="E99" i="1" s="1"/>
  <c r="E102" i="1"/>
  <c r="E101" i="1" s="1"/>
  <c r="E104" i="1"/>
  <c r="E103" i="1" s="1"/>
  <c r="E107" i="1"/>
  <c r="E108" i="1"/>
  <c r="E109" i="1"/>
  <c r="E112" i="1"/>
  <c r="E113" i="1"/>
  <c r="E115" i="1"/>
  <c r="E118" i="1"/>
  <c r="E119" i="1"/>
  <c r="E120" i="1"/>
  <c r="E121" i="1"/>
  <c r="E126" i="1"/>
  <c r="E127" i="1"/>
  <c r="E130" i="1"/>
  <c r="E131" i="1"/>
  <c r="E133" i="1"/>
  <c r="E132" i="1" s="1"/>
  <c r="E135" i="1"/>
  <c r="E134" i="1" s="1"/>
  <c r="E138" i="1"/>
  <c r="E137" i="1" s="1"/>
  <c r="E136" i="1" s="1"/>
  <c r="E141" i="1"/>
  <c r="E140" i="1" s="1"/>
  <c r="E143" i="1"/>
  <c r="E142" i="1" s="1"/>
  <c r="E145" i="1"/>
  <c r="E144" i="1" s="1"/>
  <c r="E148" i="1"/>
  <c r="E147" i="1" s="1"/>
  <c r="E150" i="1"/>
  <c r="E149" i="1" s="1"/>
  <c r="E152" i="1"/>
  <c r="E151" i="1" s="1"/>
  <c r="E154" i="1"/>
  <c r="E153" i="1" s="1"/>
  <c r="E157" i="1"/>
  <c r="E156" i="1" s="1"/>
  <c r="E159" i="1"/>
  <c r="E160" i="1"/>
  <c r="E165" i="1"/>
  <c r="E164" i="1" s="1"/>
  <c r="E167" i="1"/>
  <c r="E166" i="1" s="1"/>
  <c r="E169" i="1"/>
  <c r="E168" i="1" s="1"/>
  <c r="E172" i="1"/>
  <c r="E171" i="1" s="1"/>
  <c r="E170" i="1" s="1"/>
  <c r="E174" i="1"/>
  <c r="E173" i="1" s="1"/>
  <c r="E176" i="1"/>
  <c r="E177" i="1"/>
  <c r="E178" i="1"/>
  <c r="E179" i="1"/>
  <c r="E184" i="1"/>
  <c r="E185" i="1"/>
  <c r="E187" i="1"/>
  <c r="E186" i="1" s="1"/>
  <c r="E189" i="1"/>
  <c r="E188" i="1" s="1"/>
  <c r="E192" i="1"/>
  <c r="E191" i="1" s="1"/>
  <c r="E194" i="1"/>
  <c r="E193" i="1" s="1"/>
  <c r="E196" i="1"/>
  <c r="E195" i="1" s="1"/>
  <c r="E199" i="1"/>
  <c r="E198" i="1" s="1"/>
  <c r="E201" i="1"/>
  <c r="E200" i="1" s="1"/>
  <c r="E203" i="1"/>
  <c r="E202" i="1" s="1"/>
  <c r="E206" i="1"/>
  <c r="E205" i="1" s="1"/>
  <c r="E208" i="1"/>
  <c r="E207" i="1" s="1"/>
  <c r="E211" i="1"/>
  <c r="E210" i="1" s="1"/>
  <c r="E213" i="1"/>
  <c r="E212" i="1" s="1"/>
  <c r="E216" i="1"/>
  <c r="E215" i="1" s="1"/>
  <c r="E218" i="1"/>
  <c r="E217" i="1" s="1"/>
  <c r="E221" i="1"/>
  <c r="E220" i="1" s="1"/>
  <c r="E223" i="1"/>
  <c r="E222" i="1" s="1"/>
  <c r="E234" i="1"/>
  <c r="E233" i="1" s="1"/>
  <c r="E236" i="1"/>
  <c r="E235" i="1" s="1"/>
  <c r="E239" i="1"/>
  <c r="E238" i="1" s="1"/>
  <c r="E241" i="1"/>
  <c r="E240" i="1" s="1"/>
  <c r="E243" i="1"/>
  <c r="E242" i="1" s="1"/>
  <c r="E246" i="1"/>
  <c r="E245" i="1" s="1"/>
  <c r="E244" i="1" s="1"/>
  <c r="E248" i="1"/>
  <c r="E247" i="1" s="1"/>
  <c r="E251" i="1"/>
  <c r="E250" i="1" s="1"/>
  <c r="E253" i="1"/>
  <c r="E254" i="1"/>
  <c r="E256" i="1"/>
  <c r="E257" i="1"/>
  <c r="E258" i="1"/>
  <c r="E259" i="1"/>
  <c r="E261" i="1"/>
  <c r="E262" i="1"/>
  <c r="E263" i="1"/>
  <c r="E268" i="1"/>
  <c r="E267" i="1" s="1"/>
  <c r="E271" i="1"/>
  <c r="E270" i="1" s="1"/>
  <c r="E273" i="1"/>
  <c r="E272" i="1" s="1"/>
  <c r="E276" i="1"/>
  <c r="E275" i="1" s="1"/>
  <c r="E274" i="1" s="1"/>
  <c r="E279" i="1"/>
  <c r="E278" i="1" s="1"/>
  <c r="E281" i="1"/>
  <c r="E280" i="1" s="1"/>
  <c r="E284" i="1"/>
  <c r="E283" i="1" s="1"/>
  <c r="E282" i="1" s="1"/>
  <c r="E287" i="1"/>
  <c r="E286" i="1" s="1"/>
  <c r="E289" i="1"/>
  <c r="E288" i="1" s="1"/>
  <c r="E292" i="1"/>
  <c r="E291" i="1" s="1"/>
  <c r="E290" i="1" s="1"/>
  <c r="E295" i="1"/>
  <c r="E294" i="1" s="1"/>
  <c r="E293" i="1" s="1"/>
  <c r="E298" i="1"/>
  <c r="E297" i="1" s="1"/>
  <c r="E296" i="1" s="1"/>
  <c r="E301" i="1"/>
  <c r="E300" i="1" s="1"/>
  <c r="E299" i="1" s="1"/>
  <c r="E304" i="1"/>
  <c r="E303" i="1" s="1"/>
  <c r="E306" i="1"/>
  <c r="E305" i="1" s="1"/>
  <c r="E309" i="1"/>
  <c r="E308" i="1" s="1"/>
  <c r="E311" i="1"/>
  <c r="E310" i="1" s="1"/>
  <c r="E313" i="1"/>
  <c r="E312" i="1" s="1"/>
  <c r="E318" i="1"/>
  <c r="E319" i="1"/>
  <c r="E321" i="1"/>
  <c r="E322" i="1"/>
  <c r="E323" i="1"/>
  <c r="E324" i="1"/>
  <c r="E326" i="1"/>
  <c r="E327" i="1"/>
  <c r="E328" i="1"/>
  <c r="E330" i="1"/>
  <c r="E334" i="1"/>
  <c r="E333" i="1" s="1"/>
  <c r="E336" i="1"/>
  <c r="E337" i="1"/>
  <c r="E338" i="1"/>
  <c r="E339" i="1"/>
  <c r="E342" i="1"/>
  <c r="E341" i="1" s="1"/>
  <c r="E340" i="1" s="1"/>
  <c r="E345" i="1"/>
  <c r="E344" i="1" s="1"/>
  <c r="E347" i="1"/>
  <c r="E346" i="1" s="1"/>
  <c r="E349" i="1"/>
  <c r="E348" i="1" s="1"/>
  <c r="E355" i="1"/>
  <c r="E356" i="1"/>
  <c r="E357" i="1"/>
  <c r="E360" i="1"/>
  <c r="E359" i="1" s="1"/>
  <c r="E362" i="1"/>
  <c r="E361" i="1" s="1"/>
  <c r="E365" i="1"/>
  <c r="E364" i="1" s="1"/>
  <c r="E368" i="1"/>
  <c r="E370" i="1"/>
  <c r="E369" i="1" s="1"/>
  <c r="E372" i="1"/>
  <c r="E371" i="1" s="1"/>
  <c r="E375" i="1"/>
  <c r="E374" i="1" s="1"/>
  <c r="E373" i="1" s="1"/>
  <c r="E378" i="1"/>
  <c r="E379" i="1"/>
  <c r="E380" i="1"/>
  <c r="E381" i="1"/>
  <c r="E384" i="1"/>
  <c r="E383" i="1" s="1"/>
  <c r="E386" i="1"/>
  <c r="E385" i="1" s="1"/>
  <c r="E388" i="1"/>
  <c r="E389" i="1"/>
  <c r="E390" i="1"/>
  <c r="E391" i="1"/>
  <c r="E395" i="1"/>
  <c r="E396" i="1"/>
  <c r="E398" i="1"/>
  <c r="E397" i="1" s="1"/>
  <c r="E400" i="1"/>
  <c r="E399" i="1" s="1"/>
  <c r="E402" i="1"/>
  <c r="E403" i="1"/>
  <c r="E406" i="1"/>
  <c r="E407" i="1"/>
  <c r="E408" i="1"/>
  <c r="E410" i="1"/>
  <c r="E409" i="1" s="1"/>
  <c r="E412" i="1"/>
  <c r="E411" i="1" s="1"/>
  <c r="E414" i="1"/>
  <c r="E413" i="1" s="1"/>
  <c r="E417" i="1"/>
  <c r="E418" i="1"/>
  <c r="E419" i="1"/>
  <c r="E428" i="1"/>
  <c r="E427" i="1" s="1"/>
  <c r="E430" i="1"/>
  <c r="E429" i="1" s="1"/>
  <c r="E433" i="1"/>
  <c r="E432" i="1" s="1"/>
  <c r="E435" i="1"/>
  <c r="E434" i="1" s="1"/>
  <c r="E437" i="1"/>
  <c r="E436" i="1" s="1"/>
  <c r="E438" i="1"/>
  <c r="E441" i="1"/>
  <c r="E440" i="1" s="1"/>
  <c r="E443" i="1"/>
  <c r="E442" i="1" s="1"/>
  <c r="E444" i="1"/>
  <c r="E452" i="1"/>
  <c r="E451" i="1" s="1"/>
  <c r="E454" i="1"/>
  <c r="E453" i="1" s="1"/>
  <c r="E456" i="1"/>
  <c r="E455" i="1" s="1"/>
  <c r="E458" i="1"/>
  <c r="E457" i="1" s="1"/>
  <c r="E460" i="1"/>
  <c r="E459" i="1" s="1"/>
  <c r="E462" i="1"/>
  <c r="E461" i="1" s="1"/>
  <c r="E467" i="1"/>
  <c r="E466" i="1" s="1"/>
  <c r="E470" i="1"/>
  <c r="E469" i="1" s="1"/>
  <c r="E472" i="1"/>
  <c r="E473" i="1"/>
  <c r="E475" i="1"/>
  <c r="E476" i="1"/>
  <c r="E477" i="1"/>
  <c r="E480" i="1"/>
  <c r="E479" i="1" s="1"/>
  <c r="E482" i="1"/>
  <c r="E481" i="1" s="1"/>
  <c r="E484" i="1"/>
  <c r="E483" i="1" s="1"/>
  <c r="E486" i="1"/>
  <c r="E485" i="1" s="1"/>
  <c r="E491" i="1"/>
  <c r="E490" i="1" s="1"/>
  <c r="E492" i="1"/>
  <c r="E494" i="1"/>
  <c r="E497" i="1"/>
  <c r="E496" i="1" s="1"/>
  <c r="E500" i="1"/>
  <c r="E499" i="1" s="1"/>
  <c r="E502" i="1"/>
  <c r="E501" i="1" s="1"/>
  <c r="E505" i="1"/>
  <c r="E504" i="1" s="1"/>
  <c r="E503" i="1" s="1"/>
  <c r="E507" i="1"/>
  <c r="E506" i="1" s="1"/>
  <c r="E509" i="1"/>
  <c r="E508" i="1" s="1"/>
  <c r="E513" i="1"/>
  <c r="E512" i="1" s="1"/>
  <c r="E515" i="1"/>
  <c r="E514" i="1" s="1"/>
  <c r="E517" i="1"/>
  <c r="E516" i="1" s="1"/>
  <c r="E519" i="1"/>
  <c r="E518" i="1" s="1"/>
  <c r="E521" i="1"/>
  <c r="E520" i="1" s="1"/>
  <c r="E523" i="1"/>
  <c r="E522" i="1" s="1"/>
  <c r="E526" i="1"/>
  <c r="E525" i="1" s="1"/>
  <c r="E528" i="1"/>
  <c r="E527" i="1" s="1"/>
  <c r="E530" i="1"/>
  <c r="E529" i="1" s="1"/>
  <c r="E534" i="1"/>
  <c r="E535" i="1"/>
  <c r="E536" i="1"/>
  <c r="E539" i="1"/>
  <c r="E540" i="1"/>
  <c r="E541" i="1"/>
  <c r="E545" i="1"/>
  <c r="E544" i="1" s="1"/>
  <c r="E549" i="1"/>
  <c r="E551" i="1"/>
  <c r="E553" i="1"/>
  <c r="E575" i="1"/>
  <c r="E576" i="1"/>
  <c r="E577" i="1"/>
  <c r="E578" i="1"/>
  <c r="E579" i="1"/>
  <c r="E581" i="1"/>
  <c r="E582" i="1"/>
  <c r="E584" i="1"/>
  <c r="E585" i="1"/>
  <c r="E587" i="1"/>
  <c r="E591" i="1"/>
  <c r="E592" i="1"/>
  <c r="E594" i="1"/>
  <c r="E593" i="1" s="1"/>
  <c r="D587" i="1"/>
  <c r="E478" i="1" l="1"/>
  <c r="E111" i="1"/>
  <c r="E110" i="1" s="1"/>
  <c r="E117" i="1"/>
  <c r="E116" i="1" s="1"/>
  <c r="E366" i="1"/>
  <c r="E363" i="1" s="1"/>
  <c r="E106" i="1"/>
  <c r="E105" i="1" s="1"/>
  <c r="E401" i="1"/>
  <c r="E183" i="1"/>
  <c r="E182" i="1" s="1"/>
  <c r="E317" i="1"/>
  <c r="E237" i="1"/>
  <c r="E209" i="1"/>
  <c r="E37" i="1"/>
  <c r="E30" i="1" s="1"/>
  <c r="E586" i="1"/>
  <c r="E129" i="1"/>
  <c r="E128" i="1" s="1"/>
  <c r="E73" i="1"/>
  <c r="E232" i="1"/>
  <c r="E489" i="1"/>
  <c r="E569" i="1"/>
  <c r="E546" i="1"/>
  <c r="E543" i="1" s="1"/>
  <c r="E405" i="1"/>
  <c r="E404" i="1" s="1"/>
  <c r="E583" i="1"/>
  <c r="E566" i="1"/>
  <c r="E471" i="1"/>
  <c r="E468" i="1" s="1"/>
  <c r="E416" i="1"/>
  <c r="E415" i="1" s="1"/>
  <c r="E219" i="1"/>
  <c r="E64" i="1"/>
  <c r="E19" i="1"/>
  <c r="E18" i="1" s="1"/>
  <c r="E214" i="1"/>
  <c r="E125" i="1"/>
  <c r="E124" i="1" s="1"/>
  <c r="E538" i="1"/>
  <c r="E302" i="1"/>
  <c r="E563" i="1"/>
  <c r="E524" i="1"/>
  <c r="E511" i="1" s="1"/>
  <c r="E320" i="1"/>
  <c r="E307" i="1"/>
  <c r="E285" i="1"/>
  <c r="E580" i="1"/>
  <c r="E557" i="1"/>
  <c r="E533" i="1"/>
  <c r="E474" i="1"/>
  <c r="E450" i="1"/>
  <c r="E449" i="1" s="1"/>
  <c r="E394" i="1"/>
  <c r="E393" i="1" s="1"/>
  <c r="E335" i="1"/>
  <c r="E332" i="1" s="1"/>
  <c r="E329" i="1" s="1"/>
  <c r="E252" i="1"/>
  <c r="E249" i="1" s="1"/>
  <c r="E175" i="1"/>
  <c r="E90" i="1"/>
  <c r="E67" i="1"/>
  <c r="E277" i="1"/>
  <c r="E197" i="1"/>
  <c r="E574" i="1"/>
  <c r="E431" i="1"/>
  <c r="E426" i="1" s="1"/>
  <c r="E343" i="1"/>
  <c r="E325" i="1"/>
  <c r="E269" i="1"/>
  <c r="E255" i="1"/>
  <c r="E204" i="1"/>
  <c r="E190" i="1"/>
  <c r="E158" i="1"/>
  <c r="E155" i="1" s="1"/>
  <c r="E146" i="1"/>
  <c r="E139" i="1"/>
  <c r="E24" i="1"/>
  <c r="E11" i="1"/>
  <c r="E387" i="1"/>
  <c r="E377" i="1"/>
  <c r="E376" i="1" s="1"/>
  <c r="E498" i="1"/>
  <c r="E590" i="1"/>
  <c r="E260" i="1"/>
  <c r="E94" i="1"/>
  <c r="E81" i="1"/>
  <c r="E55" i="1"/>
  <c r="E382" i="1"/>
  <c r="E86" i="1"/>
  <c r="E70" i="1"/>
  <c r="E46" i="1"/>
  <c r="E354" i="1"/>
  <c r="E353" i="1" s="1"/>
  <c r="D545" i="1"/>
  <c r="D592" i="1"/>
  <c r="D591" i="1"/>
  <c r="D585" i="1"/>
  <c r="D584" i="1"/>
  <c r="D582" i="1"/>
  <c r="D581" i="1"/>
  <c r="D579" i="1"/>
  <c r="D578" i="1"/>
  <c r="D577" i="1"/>
  <c r="D576" i="1"/>
  <c r="D575" i="1"/>
  <c r="D540" i="1"/>
  <c r="D539" i="1"/>
  <c r="D535" i="1"/>
  <c r="D530" i="1"/>
  <c r="D529" i="1" s="1"/>
  <c r="D528" i="1"/>
  <c r="D527" i="1" s="1"/>
  <c r="D526" i="1"/>
  <c r="D525" i="1" s="1"/>
  <c r="D523" i="1"/>
  <c r="D522" i="1" s="1"/>
  <c r="D521" i="1"/>
  <c r="D520" i="1" s="1"/>
  <c r="D519" i="1"/>
  <c r="D518" i="1" s="1"/>
  <c r="D517" i="1"/>
  <c r="D516" i="1" s="1"/>
  <c r="D515" i="1"/>
  <c r="D514" i="1" s="1"/>
  <c r="D513" i="1"/>
  <c r="D512" i="1" s="1"/>
  <c r="D509" i="1"/>
  <c r="D507" i="1"/>
  <c r="D505" i="1"/>
  <c r="D502" i="1"/>
  <c r="D500" i="1"/>
  <c r="D497" i="1"/>
  <c r="D491" i="1"/>
  <c r="D473" i="1"/>
  <c r="D486" i="1"/>
  <c r="D484" i="1"/>
  <c r="D482" i="1"/>
  <c r="D480" i="1"/>
  <c r="D477" i="1"/>
  <c r="D476" i="1"/>
  <c r="D475" i="1"/>
  <c r="D472" i="1"/>
  <c r="D471" i="1" s="1"/>
  <c r="D470" i="1"/>
  <c r="D467" i="1"/>
  <c r="D462" i="1"/>
  <c r="D460" i="1"/>
  <c r="D458" i="1"/>
  <c r="D456" i="1"/>
  <c r="D454" i="1"/>
  <c r="D452" i="1"/>
  <c r="D443" i="1"/>
  <c r="D441" i="1"/>
  <c r="D437" i="1"/>
  <c r="D435" i="1"/>
  <c r="D433" i="1"/>
  <c r="D430" i="1"/>
  <c r="D428" i="1"/>
  <c r="D419" i="1"/>
  <c r="D418" i="1"/>
  <c r="D417" i="1"/>
  <c r="D414" i="1"/>
  <c r="D412" i="1"/>
  <c r="D410" i="1"/>
  <c r="D408" i="1"/>
  <c r="D407" i="1"/>
  <c r="D406" i="1"/>
  <c r="D403" i="1"/>
  <c r="D402" i="1"/>
  <c r="D400" i="1"/>
  <c r="D398" i="1"/>
  <c r="D396" i="1"/>
  <c r="D395" i="1"/>
  <c r="D391" i="1"/>
  <c r="D390" i="1"/>
  <c r="D389" i="1"/>
  <c r="D388" i="1"/>
  <c r="D386" i="1"/>
  <c r="D384" i="1"/>
  <c r="D381" i="1"/>
  <c r="D380" i="1"/>
  <c r="D379" i="1"/>
  <c r="D378" i="1"/>
  <c r="D375" i="1"/>
  <c r="D372" i="1"/>
  <c r="D370" i="1"/>
  <c r="D368" i="1"/>
  <c r="D365" i="1"/>
  <c r="D362" i="1"/>
  <c r="D360" i="1"/>
  <c r="D357" i="1"/>
  <c r="D356" i="1"/>
  <c r="D355" i="1"/>
  <c r="D349" i="1"/>
  <c r="D347" i="1"/>
  <c r="D345" i="1"/>
  <c r="D342" i="1"/>
  <c r="D328" i="1"/>
  <c r="D327" i="1"/>
  <c r="D326" i="1"/>
  <c r="D324" i="1"/>
  <c r="D323" i="1"/>
  <c r="D322" i="1"/>
  <c r="D321" i="1"/>
  <c r="D319" i="1"/>
  <c r="D318" i="1"/>
  <c r="D313" i="1"/>
  <c r="D311" i="1"/>
  <c r="D309" i="1"/>
  <c r="D306" i="1"/>
  <c r="D304" i="1"/>
  <c r="D301" i="1"/>
  <c r="D298" i="1"/>
  <c r="D295" i="1"/>
  <c r="D292" i="1"/>
  <c r="D289" i="1"/>
  <c r="D287" i="1"/>
  <c r="D284" i="1"/>
  <c r="D281" i="1"/>
  <c r="D279" i="1"/>
  <c r="D276" i="1"/>
  <c r="D273" i="1"/>
  <c r="D272" i="1" s="1"/>
  <c r="D271" i="1"/>
  <c r="D270" i="1" s="1"/>
  <c r="D268" i="1"/>
  <c r="D66" i="1"/>
  <c r="E392" i="1" l="1"/>
  <c r="E123" i="1"/>
  <c r="E181" i="1"/>
  <c r="D269" i="1"/>
  <c r="E266" i="1"/>
  <c r="E265" i="1" s="1"/>
  <c r="E316" i="1"/>
  <c r="E315" i="1" s="1"/>
  <c r="E93" i="1"/>
  <c r="E465" i="1"/>
  <c r="E464" i="1" s="1"/>
  <c r="E80" i="1"/>
  <c r="E54" i="1" s="1"/>
  <c r="E352" i="1"/>
  <c r="E425" i="1"/>
  <c r="D524" i="1"/>
  <c r="D339" i="1"/>
  <c r="D338" i="1"/>
  <c r="D337" i="1"/>
  <c r="D336" i="1"/>
  <c r="D334" i="1"/>
  <c r="D594" i="1"/>
  <c r="D593" i="1" s="1"/>
  <c r="F693" i="2"/>
  <c r="E693" i="2"/>
  <c r="E351" i="1" l="1"/>
  <c r="D569" i="1"/>
  <c r="D263" i="1"/>
  <c r="D262" i="1"/>
  <c r="D261" i="1"/>
  <c r="D259" i="1"/>
  <c r="D258" i="1"/>
  <c r="D257" i="1"/>
  <c r="D256" i="1"/>
  <c r="D254" i="1"/>
  <c r="D253" i="1"/>
  <c r="D251" i="1"/>
  <c r="D250" i="1" s="1"/>
  <c r="D248" i="1"/>
  <c r="D247" i="1" s="1"/>
  <c r="D246" i="1"/>
  <c r="D245" i="1" s="1"/>
  <c r="D244" i="1" s="1"/>
  <c r="D243" i="1"/>
  <c r="D242" i="1" s="1"/>
  <c r="D241" i="1"/>
  <c r="D240" i="1" s="1"/>
  <c r="D239" i="1"/>
  <c r="D238" i="1" s="1"/>
  <c r="D236" i="1"/>
  <c r="D235" i="1" s="1"/>
  <c r="D234" i="1"/>
  <c r="D233" i="1" s="1"/>
  <c r="D223" i="1"/>
  <c r="D222" i="1" s="1"/>
  <c r="D221" i="1"/>
  <c r="D220" i="1" s="1"/>
  <c r="D218" i="1"/>
  <c r="D217" i="1" s="1"/>
  <c r="D216" i="1"/>
  <c r="D215" i="1" s="1"/>
  <c r="D213" i="1"/>
  <c r="D212" i="1" s="1"/>
  <c r="D211" i="1"/>
  <c r="D210" i="1" s="1"/>
  <c r="D208" i="1"/>
  <c r="D207" i="1" s="1"/>
  <c r="D206" i="1"/>
  <c r="D205" i="1" s="1"/>
  <c r="D203" i="1"/>
  <c r="D202" i="1" s="1"/>
  <c r="D201" i="1"/>
  <c r="D200" i="1" s="1"/>
  <c r="D199" i="1"/>
  <c r="D198" i="1" s="1"/>
  <c r="D196" i="1"/>
  <c r="D195" i="1" s="1"/>
  <c r="D194" i="1"/>
  <c r="D193" i="1" s="1"/>
  <c r="D192" i="1"/>
  <c r="D191" i="1" s="1"/>
  <c r="D189" i="1"/>
  <c r="D188" i="1" s="1"/>
  <c r="D187" i="1"/>
  <c r="D186" i="1" s="1"/>
  <c r="D185" i="1"/>
  <c r="D184" i="1"/>
  <c r="D179" i="1"/>
  <c r="D178" i="1"/>
  <c r="D177" i="1"/>
  <c r="D176" i="1"/>
  <c r="D174" i="1"/>
  <c r="D173" i="1" s="1"/>
  <c r="D172" i="1"/>
  <c r="D171" i="1" s="1"/>
  <c r="D170" i="1" s="1"/>
  <c r="D169" i="1"/>
  <c r="D168" i="1" s="1"/>
  <c r="D167" i="1"/>
  <c r="D166" i="1" s="1"/>
  <c r="D165" i="1"/>
  <c r="D164" i="1" s="1"/>
  <c r="D160" i="1"/>
  <c r="D159" i="1"/>
  <c r="D157" i="1"/>
  <c r="D156" i="1" s="1"/>
  <c r="D154" i="1"/>
  <c r="D153" i="1" s="1"/>
  <c r="D152" i="1"/>
  <c r="D151" i="1" s="1"/>
  <c r="D150" i="1"/>
  <c r="D149" i="1" s="1"/>
  <c r="D148" i="1"/>
  <c r="D147" i="1" s="1"/>
  <c r="D145" i="1"/>
  <c r="D144" i="1" s="1"/>
  <c r="D143" i="1"/>
  <c r="D142" i="1" s="1"/>
  <c r="D141" i="1"/>
  <c r="D140" i="1" s="1"/>
  <c r="D138" i="1"/>
  <c r="D137" i="1" s="1"/>
  <c r="D136" i="1" s="1"/>
  <c r="D135" i="1"/>
  <c r="D134" i="1" s="1"/>
  <c r="D133" i="1"/>
  <c r="D132" i="1" s="1"/>
  <c r="D131" i="1"/>
  <c r="D130" i="1"/>
  <c r="D127" i="1"/>
  <c r="D126" i="1"/>
  <c r="D121" i="1"/>
  <c r="D120" i="1"/>
  <c r="D119" i="1"/>
  <c r="D118" i="1"/>
  <c r="D115" i="1"/>
  <c r="D113" i="1"/>
  <c r="D112" i="1"/>
  <c r="D109" i="1"/>
  <c r="D108" i="1"/>
  <c r="D107" i="1"/>
  <c r="D104" i="1"/>
  <c r="D103" i="1" s="1"/>
  <c r="D102" i="1"/>
  <c r="D101" i="1" s="1"/>
  <c r="D100" i="1"/>
  <c r="D99" i="1" s="1"/>
  <c r="D98" i="1"/>
  <c r="D97" i="1"/>
  <c r="D96" i="1"/>
  <c r="D95" i="1"/>
  <c r="D92" i="1"/>
  <c r="D91" i="1"/>
  <c r="D89" i="1"/>
  <c r="D88" i="1"/>
  <c r="D87" i="1"/>
  <c r="D85" i="1"/>
  <c r="D84" i="1"/>
  <c r="D83" i="1"/>
  <c r="D82" i="1"/>
  <c r="D79" i="1"/>
  <c r="D78" i="1" s="1"/>
  <c r="D77" i="1"/>
  <c r="D76" i="1" s="1"/>
  <c r="D75" i="1"/>
  <c r="D74" i="1"/>
  <c r="D72" i="1"/>
  <c r="D71" i="1"/>
  <c r="D69" i="1"/>
  <c r="D68" i="1"/>
  <c r="D65" i="1"/>
  <c r="D63" i="1"/>
  <c r="D62" i="1" s="1"/>
  <c r="D61" i="1"/>
  <c r="D60" i="1" s="1"/>
  <c r="D59" i="1"/>
  <c r="D58" i="1" s="1"/>
  <c r="D57" i="1"/>
  <c r="D56" i="1" s="1"/>
  <c r="D53" i="1"/>
  <c r="D52" i="1" s="1"/>
  <c r="D48" i="1"/>
  <c r="D47" i="1"/>
  <c r="D45" i="1"/>
  <c r="D44" i="1" s="1"/>
  <c r="D43" i="1"/>
  <c r="D42" i="1" s="1"/>
  <c r="D41" i="1"/>
  <c r="D40" i="1" s="1"/>
  <c r="D39" i="1"/>
  <c r="D38" i="1"/>
  <c r="D36" i="1"/>
  <c r="D35" i="1" s="1"/>
  <c r="D34" i="1"/>
  <c r="D33" i="1" s="1"/>
  <c r="D32" i="1"/>
  <c r="D31" i="1" s="1"/>
  <c r="D29" i="1"/>
  <c r="D28" i="1" s="1"/>
  <c r="D27" i="1" s="1"/>
  <c r="D26" i="1"/>
  <c r="D25" i="1"/>
  <c r="D23" i="1"/>
  <c r="D22" i="1" s="1"/>
  <c r="D20" i="1"/>
  <c r="D17" i="1"/>
  <c r="D16" i="1" s="1"/>
  <c r="D15" i="1"/>
  <c r="D14" i="1" s="1"/>
  <c r="D13" i="1"/>
  <c r="D12" i="1" s="1"/>
  <c r="D566" i="1"/>
  <c r="D557" i="1"/>
  <c r="D553" i="1"/>
  <c r="D551" i="1"/>
  <c r="D549" i="1"/>
  <c r="D544" i="1"/>
  <c r="D541" i="1"/>
  <c r="D536" i="1"/>
  <c r="D511" i="1"/>
  <c r="D508" i="1"/>
  <c r="D506" i="1"/>
  <c r="D504" i="1"/>
  <c r="D503" i="1" s="1"/>
  <c r="D501" i="1"/>
  <c r="D499" i="1"/>
  <c r="D496" i="1"/>
  <c r="D494" i="1"/>
  <c r="D492" i="1"/>
  <c r="D490" i="1"/>
  <c r="D485" i="1"/>
  <c r="D483" i="1"/>
  <c r="D481" i="1"/>
  <c r="D479" i="1"/>
  <c r="D469" i="1"/>
  <c r="D466" i="1"/>
  <c r="D461" i="1"/>
  <c r="D459" i="1"/>
  <c r="D457" i="1"/>
  <c r="D455" i="1"/>
  <c r="D453" i="1"/>
  <c r="D451" i="1"/>
  <c r="D444" i="1"/>
  <c r="D442" i="1"/>
  <c r="D440" i="1"/>
  <c r="D438" i="1"/>
  <c r="D436" i="1"/>
  <c r="D434" i="1"/>
  <c r="D432" i="1"/>
  <c r="D429" i="1"/>
  <c r="D427" i="1"/>
  <c r="D413" i="1"/>
  <c r="D411" i="1"/>
  <c r="D409" i="1"/>
  <c r="D399" i="1"/>
  <c r="D397" i="1"/>
  <c r="D387" i="1"/>
  <c r="D385" i="1"/>
  <c r="D383" i="1"/>
  <c r="D374" i="1"/>
  <c r="D373" i="1" s="1"/>
  <c r="D371" i="1"/>
  <c r="D369" i="1"/>
  <c r="D364" i="1"/>
  <c r="D361" i="1"/>
  <c r="D359" i="1"/>
  <c r="D348" i="1"/>
  <c r="D346" i="1"/>
  <c r="D344" i="1"/>
  <c r="D341" i="1"/>
  <c r="D340" i="1" s="1"/>
  <c r="D333" i="1"/>
  <c r="D330" i="1"/>
  <c r="D312" i="1"/>
  <c r="D308" i="1"/>
  <c r="D305" i="1"/>
  <c r="D303" i="1"/>
  <c r="D300" i="1"/>
  <c r="D299" i="1" s="1"/>
  <c r="D297" i="1"/>
  <c r="D296" i="1" s="1"/>
  <c r="D294" i="1"/>
  <c r="D293" i="1" s="1"/>
  <c r="D291" i="1"/>
  <c r="D290" i="1" s="1"/>
  <c r="D288" i="1"/>
  <c r="D286" i="1"/>
  <c r="D283" i="1"/>
  <c r="D282" i="1" s="1"/>
  <c r="D280" i="1"/>
  <c r="D278" i="1"/>
  <c r="D275" i="1"/>
  <c r="D274" i="1" s="1"/>
  <c r="D267" i="1"/>
  <c r="F14" i="2"/>
  <c r="F17" i="2"/>
  <c r="F25" i="2"/>
  <c r="F28" i="2"/>
  <c r="F36" i="2"/>
  <c r="F39" i="2"/>
  <c r="F44" i="2"/>
  <c r="F47" i="2"/>
  <c r="F46" i="2" s="1"/>
  <c r="F50" i="2"/>
  <c r="F52" i="2"/>
  <c r="F55" i="2"/>
  <c r="F54" i="2" s="1"/>
  <c r="F58" i="2"/>
  <c r="F60" i="2"/>
  <c r="F63" i="2"/>
  <c r="F62" i="2" s="1"/>
  <c r="F66" i="2"/>
  <c r="F65" i="2" s="1"/>
  <c r="F69" i="2"/>
  <c r="F68" i="2" s="1"/>
  <c r="F72" i="2"/>
  <c r="F71" i="2" s="1"/>
  <c r="F75" i="2"/>
  <c r="F77" i="2"/>
  <c r="F84" i="2"/>
  <c r="F83" i="2" s="1"/>
  <c r="F87" i="2"/>
  <c r="F89" i="2"/>
  <c r="F91" i="2"/>
  <c r="F96" i="2"/>
  <c r="F98" i="2"/>
  <c r="F107" i="2"/>
  <c r="F109" i="2"/>
  <c r="F111" i="2"/>
  <c r="F113" i="2"/>
  <c r="F115" i="2"/>
  <c r="F117" i="2"/>
  <c r="F121" i="2"/>
  <c r="F124" i="2"/>
  <c r="F126" i="2"/>
  <c r="F128" i="2"/>
  <c r="F133" i="2"/>
  <c r="F135" i="2"/>
  <c r="F137" i="2"/>
  <c r="F142" i="2"/>
  <c r="F144" i="2"/>
  <c r="F146" i="2"/>
  <c r="F149" i="2"/>
  <c r="F151" i="2"/>
  <c r="F153" i="2"/>
  <c r="F157" i="2"/>
  <c r="F160" i="2"/>
  <c r="F163" i="2"/>
  <c r="F166" i="2"/>
  <c r="F171" i="2"/>
  <c r="F177" i="2"/>
  <c r="F180" i="2"/>
  <c r="F182" i="2"/>
  <c r="F184" i="2"/>
  <c r="F191" i="2"/>
  <c r="F190" i="2" s="1"/>
  <c r="F188" i="2" s="1"/>
  <c r="F200" i="2"/>
  <c r="F199" i="2" s="1"/>
  <c r="F204" i="2"/>
  <c r="F203" i="2" s="1"/>
  <c r="F209" i="2"/>
  <c r="F214" i="2"/>
  <c r="F217" i="2"/>
  <c r="F219" i="2"/>
  <c r="F222" i="2"/>
  <c r="F224" i="2"/>
  <c r="F227" i="2"/>
  <c r="F226" i="2" s="1"/>
  <c r="F230" i="2"/>
  <c r="F229" i="2" s="1"/>
  <c r="F235" i="2"/>
  <c r="F242" i="2"/>
  <c r="F245" i="2"/>
  <c r="F247" i="2"/>
  <c r="F249" i="2"/>
  <c r="F253" i="2"/>
  <c r="F257" i="2"/>
  <c r="F259" i="2"/>
  <c r="F261" i="2"/>
  <c r="F264" i="2"/>
  <c r="F263" i="2" s="1"/>
  <c r="F274" i="2"/>
  <c r="F276" i="2"/>
  <c r="F279" i="2"/>
  <c r="F278" i="2" s="1"/>
  <c r="F281" i="2"/>
  <c r="F283" i="2"/>
  <c r="F286" i="2"/>
  <c r="F288" i="2"/>
  <c r="F290" i="2"/>
  <c r="F292" i="2"/>
  <c r="F294" i="2"/>
  <c r="F296" i="2"/>
  <c r="F299" i="2"/>
  <c r="F301" i="2"/>
  <c r="F303" i="2"/>
  <c r="F306" i="2"/>
  <c r="F309" i="2"/>
  <c r="F316" i="2"/>
  <c r="F315" i="2" s="1"/>
  <c r="F314" i="2" s="1"/>
  <c r="F319" i="2"/>
  <c r="F318" i="2" s="1"/>
  <c r="F332" i="2"/>
  <c r="F335" i="2"/>
  <c r="F337" i="2"/>
  <c r="F340" i="2"/>
  <c r="F342" i="2"/>
  <c r="F344" i="2"/>
  <c r="F347" i="2"/>
  <c r="F349" i="2"/>
  <c r="F351" i="2"/>
  <c r="F354" i="2"/>
  <c r="F356" i="2"/>
  <c r="F359" i="2"/>
  <c r="F361" i="2"/>
  <c r="F364" i="2"/>
  <c r="F366" i="2"/>
  <c r="F369" i="2"/>
  <c r="F371" i="2"/>
  <c r="F382" i="2"/>
  <c r="F384" i="2"/>
  <c r="F387" i="2"/>
  <c r="F389" i="2"/>
  <c r="F391" i="2"/>
  <c r="F394" i="2"/>
  <c r="F393" i="2" s="1"/>
  <c r="F396" i="2"/>
  <c r="F401" i="2"/>
  <c r="F404" i="2"/>
  <c r="F409" i="2"/>
  <c r="F416" i="2"/>
  <c r="F418" i="2"/>
  <c r="F425" i="2"/>
  <c r="F428" i="2"/>
  <c r="F433" i="2"/>
  <c r="F451" i="2"/>
  <c r="F450" i="2" s="1"/>
  <c r="F458" i="2"/>
  <c r="F462" i="2"/>
  <c r="F464" i="2"/>
  <c r="F466" i="2"/>
  <c r="F469" i="2"/>
  <c r="F468" i="2" s="1"/>
  <c r="F472" i="2"/>
  <c r="F474" i="2"/>
  <c r="F476" i="2"/>
  <c r="F479" i="2"/>
  <c r="F481" i="2"/>
  <c r="F483" i="2"/>
  <c r="F485" i="2"/>
  <c r="F488" i="2"/>
  <c r="F490" i="2"/>
  <c r="F496" i="2"/>
  <c r="F498" i="2"/>
  <c r="F500" i="2"/>
  <c r="F505" i="2"/>
  <c r="F514" i="2"/>
  <c r="F516" i="2"/>
  <c r="F518" i="2"/>
  <c r="F523" i="2"/>
  <c r="F522" i="2" s="1"/>
  <c r="F521" i="2" s="1"/>
  <c r="F520" i="2" s="1"/>
  <c r="F526" i="2"/>
  <c r="F525" i="2" s="1"/>
  <c r="F534" i="2"/>
  <c r="F536" i="2"/>
  <c r="F538" i="2"/>
  <c r="F541" i="2"/>
  <c r="F540" i="2" s="1"/>
  <c r="F544" i="2"/>
  <c r="F546" i="2"/>
  <c r="F553" i="2"/>
  <c r="F555" i="2"/>
  <c r="F557" i="2"/>
  <c r="F559" i="2"/>
  <c r="F562" i="2"/>
  <c r="F564" i="2"/>
  <c r="F566" i="2"/>
  <c r="F568" i="2"/>
  <c r="F572" i="2"/>
  <c r="E51" i="1" s="1"/>
  <c r="E50" i="1" s="1"/>
  <c r="E49" i="1" s="1"/>
  <c r="E10" i="1" s="1"/>
  <c r="E9" i="1" s="1"/>
  <c r="F574" i="2"/>
  <c r="F578" i="2"/>
  <c r="F580" i="2"/>
  <c r="F582" i="2"/>
  <c r="F584" i="2"/>
  <c r="F586" i="2"/>
  <c r="F588" i="2"/>
  <c r="F590" i="2"/>
  <c r="F593" i="2"/>
  <c r="F596" i="2"/>
  <c r="F598" i="2"/>
  <c r="F601" i="2"/>
  <c r="F606" i="2"/>
  <c r="F610" i="2"/>
  <c r="F614" i="2"/>
  <c r="F619" i="2"/>
  <c r="F621" i="2"/>
  <c r="F623" i="2"/>
  <c r="F644" i="2"/>
  <c r="F646" i="2"/>
  <c r="F649" i="2"/>
  <c r="F651" i="2"/>
  <c r="F653" i="2"/>
  <c r="F655" i="2"/>
  <c r="F657" i="2"/>
  <c r="F662" i="2"/>
  <c r="F661" i="2" s="1"/>
  <c r="F660" i="2" s="1"/>
  <c r="F665" i="2"/>
  <c r="F664" i="2" s="1"/>
  <c r="F668" i="2"/>
  <c r="F667" i="2" s="1"/>
  <c r="F671" i="2"/>
  <c r="F670" i="2" s="1"/>
  <c r="F678" i="2"/>
  <c r="F681" i="2"/>
  <c r="F683" i="2"/>
  <c r="F689" i="2"/>
  <c r="F688" i="2" s="1"/>
  <c r="E689" i="2"/>
  <c r="E688" i="2" s="1"/>
  <c r="E683" i="2"/>
  <c r="E681" i="2"/>
  <c r="E678" i="2"/>
  <c r="E671" i="2"/>
  <c r="E670" i="2" s="1"/>
  <c r="E668" i="2"/>
  <c r="E667" i="2" s="1"/>
  <c r="E665" i="2"/>
  <c r="E664" i="2" s="1"/>
  <c r="E662" i="2"/>
  <c r="E661" i="2" s="1"/>
  <c r="E660" i="2" s="1"/>
  <c r="E657" i="2"/>
  <c r="E655" i="2"/>
  <c r="E653" i="2"/>
  <c r="E651" i="2"/>
  <c r="E649" i="2"/>
  <c r="E646" i="2"/>
  <c r="E644" i="2"/>
  <c r="E623" i="2"/>
  <c r="E621" i="2"/>
  <c r="E619" i="2"/>
  <c r="E614" i="2"/>
  <c r="E610" i="2"/>
  <c r="E606" i="2"/>
  <c r="E601" i="2"/>
  <c r="E598" i="2"/>
  <c r="E596" i="2"/>
  <c r="E593" i="2"/>
  <c r="E590" i="2"/>
  <c r="E588" i="2"/>
  <c r="E586" i="2"/>
  <c r="E584" i="2"/>
  <c r="E582" i="2"/>
  <c r="E580" i="2"/>
  <c r="E578" i="2"/>
  <c r="E574" i="2"/>
  <c r="E572" i="2"/>
  <c r="D51" i="1" s="1"/>
  <c r="D50" i="1" s="1"/>
  <c r="E568" i="2"/>
  <c r="E566" i="2"/>
  <c r="E564" i="2"/>
  <c r="E562" i="2"/>
  <c r="E559" i="2"/>
  <c r="E557" i="2"/>
  <c r="E555" i="2"/>
  <c r="E553" i="2"/>
  <c r="E546" i="2"/>
  <c r="E544" i="2"/>
  <c r="E541" i="2"/>
  <c r="E540" i="2" s="1"/>
  <c r="E536" i="2"/>
  <c r="E534" i="2"/>
  <c r="E526" i="2"/>
  <c r="E525" i="2" s="1"/>
  <c r="E523" i="2"/>
  <c r="E522" i="2" s="1"/>
  <c r="E521" i="2" s="1"/>
  <c r="E520" i="2" s="1"/>
  <c r="E518" i="2"/>
  <c r="E516" i="2"/>
  <c r="E514" i="2"/>
  <c r="E505" i="2"/>
  <c r="E500" i="2"/>
  <c r="E498" i="2"/>
  <c r="E496" i="2"/>
  <c r="E490" i="2"/>
  <c r="E488" i="2"/>
  <c r="E485" i="2"/>
  <c r="E483" i="2"/>
  <c r="E481" i="2"/>
  <c r="E479" i="2"/>
  <c r="E476" i="2"/>
  <c r="E474" i="2"/>
  <c r="E472" i="2"/>
  <c r="E469" i="2"/>
  <c r="E468" i="2" s="1"/>
  <c r="E466" i="2"/>
  <c r="E464" i="2"/>
  <c r="E462" i="2"/>
  <c r="E458" i="2"/>
  <c r="E451" i="2"/>
  <c r="E450" i="2" s="1"/>
  <c r="E433" i="2"/>
  <c r="E428" i="2"/>
  <c r="E425" i="2"/>
  <c r="E418" i="2"/>
  <c r="E416" i="2"/>
  <c r="E409" i="2"/>
  <c r="E404" i="2"/>
  <c r="E401" i="2"/>
  <c r="E396" i="2"/>
  <c r="E394" i="2"/>
  <c r="E393" i="2" s="1"/>
  <c r="E391" i="2"/>
  <c r="E389" i="2"/>
  <c r="E387" i="2"/>
  <c r="E382" i="2"/>
  <c r="E371" i="2"/>
  <c r="E369" i="2"/>
  <c r="E366" i="2"/>
  <c r="E364" i="2"/>
  <c r="E361" i="2"/>
  <c r="E359" i="2"/>
  <c r="E356" i="2"/>
  <c r="E354" i="2"/>
  <c r="E351" i="2"/>
  <c r="E349" i="2"/>
  <c r="E347" i="2"/>
  <c r="E344" i="2"/>
  <c r="E342" i="2"/>
  <c r="E340" i="2"/>
  <c r="E337" i="2"/>
  <c r="E335" i="2"/>
  <c r="E332" i="2"/>
  <c r="E319" i="2"/>
  <c r="E318" i="2" s="1"/>
  <c r="E316" i="2"/>
  <c r="E315" i="2" s="1"/>
  <c r="E314" i="2" s="1"/>
  <c r="E309" i="2"/>
  <c r="E306" i="2"/>
  <c r="E303" i="2"/>
  <c r="E301" i="2"/>
  <c r="E299" i="2"/>
  <c r="E296" i="2"/>
  <c r="E294" i="2"/>
  <c r="E292" i="2"/>
  <c r="E290" i="2"/>
  <c r="E288" i="2"/>
  <c r="E286" i="2"/>
  <c r="E283" i="2"/>
  <c r="E281" i="2"/>
  <c r="E279" i="2"/>
  <c r="E278" i="2" s="1"/>
  <c r="E276" i="2"/>
  <c r="E274" i="2"/>
  <c r="E264" i="2"/>
  <c r="E263" i="2" s="1"/>
  <c r="E261" i="2"/>
  <c r="E259" i="2"/>
  <c r="E257" i="2"/>
  <c r="E253" i="2"/>
  <c r="E249" i="2"/>
  <c r="E247" i="2"/>
  <c r="E245" i="2"/>
  <c r="E242" i="2"/>
  <c r="E235" i="2"/>
  <c r="E230" i="2"/>
  <c r="E229" i="2" s="1"/>
  <c r="E227" i="2"/>
  <c r="E226" i="2" s="1"/>
  <c r="E224" i="2"/>
  <c r="E222" i="2"/>
  <c r="E219" i="2"/>
  <c r="E217" i="2"/>
  <c r="E214" i="2"/>
  <c r="E209" i="2"/>
  <c r="E204" i="2"/>
  <c r="E203" i="2" s="1"/>
  <c r="E200" i="2"/>
  <c r="E199" i="2" s="1"/>
  <c r="E191" i="2"/>
  <c r="E190" i="2" s="1"/>
  <c r="E188" i="2" s="1"/>
  <c r="E184" i="2"/>
  <c r="E182" i="2"/>
  <c r="E180" i="2"/>
  <c r="E177" i="2"/>
  <c r="E171" i="2"/>
  <c r="E166" i="2"/>
  <c r="E163" i="2"/>
  <c r="E160" i="2"/>
  <c r="E157" i="2"/>
  <c r="E153" i="2"/>
  <c r="E151" i="2"/>
  <c r="E149" i="2"/>
  <c r="E146" i="2"/>
  <c r="E144" i="2"/>
  <c r="E142" i="2"/>
  <c r="E137" i="2"/>
  <c r="E135" i="2"/>
  <c r="E133" i="2"/>
  <c r="E128" i="2"/>
  <c r="E126" i="2"/>
  <c r="E124" i="2"/>
  <c r="E121" i="2"/>
  <c r="E117" i="2"/>
  <c r="E115" i="2"/>
  <c r="E113" i="2"/>
  <c r="E111" i="2"/>
  <c r="E109" i="2"/>
  <c r="E107" i="2"/>
  <c r="E98" i="2"/>
  <c r="E96" i="2"/>
  <c r="E91" i="2"/>
  <c r="E89" i="2"/>
  <c r="E87" i="2"/>
  <c r="E84" i="2"/>
  <c r="E83" i="2" s="1"/>
  <c r="E77" i="2"/>
  <c r="E75" i="2"/>
  <c r="E72" i="2"/>
  <c r="E71" i="2" s="1"/>
  <c r="E69" i="2"/>
  <c r="E68" i="2" s="1"/>
  <c r="E66" i="2"/>
  <c r="E65" i="2" s="1"/>
  <c r="E63" i="2"/>
  <c r="E62" i="2" s="1"/>
  <c r="E60" i="2"/>
  <c r="E58" i="2"/>
  <c r="E55" i="2"/>
  <c r="E54" i="2" s="1"/>
  <c r="E52" i="2"/>
  <c r="E50" i="2"/>
  <c r="E47" i="2"/>
  <c r="E46" i="2" s="1"/>
  <c r="E44" i="2"/>
  <c r="E39" i="2"/>
  <c r="E36" i="2"/>
  <c r="E28" i="2"/>
  <c r="E25" i="2"/>
  <c r="E17" i="2"/>
  <c r="E14" i="2"/>
  <c r="F80" i="2" l="1"/>
  <c r="E80" i="2"/>
  <c r="E132" i="2"/>
  <c r="F132" i="2"/>
  <c r="D478" i="1"/>
  <c r="D111" i="1"/>
  <c r="D110" i="1" s="1"/>
  <c r="E353" i="2"/>
  <c r="E141" i="2"/>
  <c r="F141" i="2"/>
  <c r="E13" i="2"/>
  <c r="E11" i="2" s="1"/>
  <c r="E208" i="2"/>
  <c r="E680" i="2"/>
  <c r="E677" i="2" s="1"/>
  <c r="E676" i="2" s="1"/>
  <c r="E674" i="2" s="1"/>
  <c r="E7" i="1"/>
  <c r="F241" i="2"/>
  <c r="F240" i="2" s="1"/>
  <c r="F208" i="2"/>
  <c r="D117" i="1"/>
  <c r="D116" i="1" s="1"/>
  <c r="D106" i="1"/>
  <c r="D105" i="1" s="1"/>
  <c r="D260" i="1"/>
  <c r="E478" i="2"/>
  <c r="E298" i="2"/>
  <c r="E285" i="2" s="1"/>
  <c r="E415" i="2"/>
  <c r="E414" i="2" s="1"/>
  <c r="E413" i="2" s="1"/>
  <c r="F346" i="2"/>
  <c r="F216" i="2"/>
  <c r="F74" i="2"/>
  <c r="E305" i="2"/>
  <c r="E368" i="2"/>
  <c r="E386" i="2"/>
  <c r="E461" i="2"/>
  <c r="E513" i="2"/>
  <c r="E512" i="2" s="1"/>
  <c r="E381" i="2"/>
  <c r="F331" i="2"/>
  <c r="F353" i="2"/>
  <c r="E24" i="2"/>
  <c r="E22" i="2" s="1"/>
  <c r="E123" i="2"/>
  <c r="E120" i="2" s="1"/>
  <c r="F339" i="2"/>
  <c r="E331" i="2"/>
  <c r="E339" i="2"/>
  <c r="E471" i="2"/>
  <c r="E648" i="2"/>
  <c r="E643" i="2" s="1"/>
  <c r="E642" i="2" s="1"/>
  <c r="E659" i="2"/>
  <c r="E398" i="2"/>
  <c r="F571" i="2"/>
  <c r="F513" i="2"/>
  <c r="F512" i="2" s="1"/>
  <c r="E49" i="2"/>
  <c r="E363" i="2"/>
  <c r="F478" i="2"/>
  <c r="F363" i="2"/>
  <c r="D158" i="1"/>
  <c r="D155" i="1" s="1"/>
  <c r="D19" i="1"/>
  <c r="D18" i="1" s="1"/>
  <c r="D37" i="1"/>
  <c r="D30" i="1" s="1"/>
  <c r="D125" i="1"/>
  <c r="D124" i="1" s="1"/>
  <c r="D67" i="1"/>
  <c r="D302" i="1"/>
  <c r="D580" i="1"/>
  <c r="D586" i="1"/>
  <c r="F659" i="2"/>
  <c r="E86" i="2"/>
  <c r="E79" i="2" s="1"/>
  <c r="F198" i="2"/>
  <c r="D46" i="1"/>
  <c r="D64" i="1"/>
  <c r="D129" i="1"/>
  <c r="D128" i="1" s="1"/>
  <c r="E273" i="2"/>
  <c r="E272" i="2" s="1"/>
  <c r="E346" i="2"/>
  <c r="E358" i="2"/>
  <c r="E571" i="2"/>
  <c r="E613" i="2"/>
  <c r="F648" i="2"/>
  <c r="F643" i="2" s="1"/>
  <c r="F642" i="2" s="1"/>
  <c r="F600" i="2"/>
  <c r="F533" i="2"/>
  <c r="F398" i="2"/>
  <c r="F381" i="2"/>
  <c r="F123" i="2"/>
  <c r="F120" i="2" s="1"/>
  <c r="F49" i="2"/>
  <c r="F35" i="2"/>
  <c r="F34" i="2" s="1"/>
  <c r="E35" i="2"/>
  <c r="E34" i="2" s="1"/>
  <c r="E57" i="2"/>
  <c r="E424" i="2"/>
  <c r="E423" i="2" s="1"/>
  <c r="E421" i="2" s="1"/>
  <c r="F680" i="2"/>
  <c r="F677" i="2" s="1"/>
  <c r="F676" i="2" s="1"/>
  <c r="F674" i="2" s="1"/>
  <c r="F471" i="2"/>
  <c r="F461" i="2"/>
  <c r="F424" i="2"/>
  <c r="F423" i="2" s="1"/>
  <c r="F421" i="2" s="1"/>
  <c r="F386" i="2"/>
  <c r="F57" i="2"/>
  <c r="D237" i="1"/>
  <c r="D574" i="1"/>
  <c r="D73" i="1"/>
  <c r="D219" i="1"/>
  <c r="D255" i="1"/>
  <c r="D366" i="1"/>
  <c r="D363" i="1" s="1"/>
  <c r="D394" i="1"/>
  <c r="D393" i="1" s="1"/>
  <c r="D489" i="1"/>
  <c r="D538" i="1"/>
  <c r="D252" i="1"/>
  <c r="D249" i="1" s="1"/>
  <c r="D416" i="1"/>
  <c r="D415" i="1" s="1"/>
  <c r="D546" i="1"/>
  <c r="D543" i="1" s="1"/>
  <c r="D590" i="1"/>
  <c r="D214" i="1"/>
  <c r="D183" i="1"/>
  <c r="D182" i="1" s="1"/>
  <c r="D139" i="1"/>
  <c r="D86" i="1"/>
  <c r="D24" i="1"/>
  <c r="D204" i="1"/>
  <c r="D320" i="1"/>
  <c r="D343" i="1"/>
  <c r="D354" i="1"/>
  <c r="D353" i="1" s="1"/>
  <c r="D431" i="1"/>
  <c r="D426" i="1" s="1"/>
  <c r="D468" i="1"/>
  <c r="D55" i="1"/>
  <c r="D90" i="1"/>
  <c r="D175" i="1"/>
  <c r="D277" i="1"/>
  <c r="D317" i="1"/>
  <c r="D377" i="1"/>
  <c r="D376" i="1" s="1"/>
  <c r="D405" i="1"/>
  <c r="D404" i="1" s="1"/>
  <c r="D563" i="1"/>
  <c r="D583" i="1"/>
  <c r="D70" i="1"/>
  <c r="D81" i="1"/>
  <c r="D94" i="1"/>
  <c r="D146" i="1"/>
  <c r="D285" i="1"/>
  <c r="D325" i="1"/>
  <c r="D335" i="1"/>
  <c r="D332" i="1" s="1"/>
  <c r="D329" i="1" s="1"/>
  <c r="D401" i="1"/>
  <c r="D474" i="1"/>
  <c r="D533" i="1"/>
  <c r="D197" i="1"/>
  <c r="D209" i="1"/>
  <c r="D232" i="1"/>
  <c r="D49" i="1"/>
  <c r="D190" i="1"/>
  <c r="D382" i="1"/>
  <c r="D11" i="1"/>
  <c r="D498" i="1"/>
  <c r="D450" i="1"/>
  <c r="D449" i="1" s="1"/>
  <c r="E312" i="2"/>
  <c r="E198" i="2"/>
  <c r="E74" i="2"/>
  <c r="E95" i="2"/>
  <c r="E94" i="2" s="1"/>
  <c r="E93" i="2" s="1"/>
  <c r="E216" i="2"/>
  <c r="E252" i="2"/>
  <c r="E533" i="2"/>
  <c r="E577" i="2"/>
  <c r="F552" i="2"/>
  <c r="F305" i="2"/>
  <c r="F106" i="2"/>
  <c r="F105" i="2" s="1"/>
  <c r="F100" i="2" s="1"/>
  <c r="F86" i="2"/>
  <c r="F79" i="2" s="1"/>
  <c r="E106" i="2"/>
  <c r="E105" i="2" s="1"/>
  <c r="E100" i="2" s="1"/>
  <c r="E241" i="2"/>
  <c r="E240" i="2" s="1"/>
  <c r="E487" i="2"/>
  <c r="F577" i="2"/>
  <c r="F487" i="2"/>
  <c r="F415" i="2"/>
  <c r="F414" i="2" s="1"/>
  <c r="F413" i="2" s="1"/>
  <c r="F252" i="2"/>
  <c r="F95" i="2"/>
  <c r="F94" i="2" s="1"/>
  <c r="F93" i="2" s="1"/>
  <c r="F24" i="2"/>
  <c r="F22" i="2" s="1"/>
  <c r="F312" i="2"/>
  <c r="E552" i="2"/>
  <c r="E600" i="2"/>
  <c r="F613" i="2"/>
  <c r="F368" i="2"/>
  <c r="F358" i="2"/>
  <c r="F298" i="2"/>
  <c r="F285" i="2" s="1"/>
  <c r="F273" i="2"/>
  <c r="F272" i="2" s="1"/>
  <c r="F13" i="2"/>
  <c r="F11" i="2" s="1"/>
  <c r="D123" i="1" l="1"/>
  <c r="D181" i="1"/>
  <c r="F457" i="2"/>
  <c r="F455" i="2" s="1"/>
  <c r="E457" i="2"/>
  <c r="E455" i="2" s="1"/>
  <c r="F330" i="2"/>
  <c r="F328" i="2" s="1"/>
  <c r="E330" i="2"/>
  <c r="E328" i="2" s="1"/>
  <c r="F576" i="2"/>
  <c r="F532" i="2"/>
  <c r="E576" i="2"/>
  <c r="F119" i="2"/>
  <c r="E207" i="2"/>
  <c r="E196" i="2" s="1"/>
  <c r="E119" i="2"/>
  <c r="E43" i="2"/>
  <c r="E42" i="2" s="1"/>
  <c r="F43" i="2"/>
  <c r="F42" i="2" s="1"/>
  <c r="D465" i="1"/>
  <c r="D464" i="1" s="1"/>
  <c r="D266" i="1"/>
  <c r="D352" i="1"/>
  <c r="F207" i="2"/>
  <c r="F196" i="2" s="1"/>
  <c r="E532" i="2"/>
  <c r="D392" i="1"/>
  <c r="D93" i="1"/>
  <c r="D316" i="1"/>
  <c r="D315" i="1" s="1"/>
  <c r="D80" i="1"/>
  <c r="D54" i="1" s="1"/>
  <c r="D10" i="1"/>
  <c r="D425" i="1"/>
  <c r="D351" i="1" l="1"/>
  <c r="F531" i="2"/>
  <c r="F529" i="2" s="1"/>
  <c r="E531" i="2"/>
  <c r="E529" i="2" s="1"/>
  <c r="F32" i="2"/>
  <c r="F9" i="2" s="1"/>
  <c r="E32" i="2"/>
  <c r="E9" i="2" s="1"/>
  <c r="D9" i="1"/>
  <c r="D310" i="1" l="1"/>
  <c r="D307" i="1" s="1"/>
  <c r="D265" i="1" s="1"/>
  <c r="D7" i="1" l="1"/>
</calcChain>
</file>

<file path=xl/sharedStrings.xml><?xml version="1.0" encoding="utf-8"?>
<sst xmlns="http://schemas.openxmlformats.org/spreadsheetml/2006/main" count="2934" uniqueCount="578">
  <si>
    <t>Наименование</t>
  </si>
  <si>
    <t>ЦСР</t>
  </si>
  <si>
    <t>ВР</t>
  </si>
  <si>
    <t>Сумма
(тыс. рублей)</t>
  </si>
  <si>
    <t>Целевая статья</t>
  </si>
  <si>
    <t>Вид расходов</t>
  </si>
  <si>
    <t>1</t>
  </si>
  <si>
    <t>2</t>
  </si>
  <si>
    <t>3</t>
  </si>
  <si>
    <t>4</t>
  </si>
  <si>
    <t>Всего:</t>
  </si>
  <si>
    <t>Организация предоставления общедоступного и бесплатного дошкольного образования в муниципальных дошкольных образовательных организациях</t>
  </si>
  <si>
    <t>Предоставление субсидий бюджетным, автономным учреждениям и иным некоммерческим организациям</t>
  </si>
  <si>
    <t>Сохранение и укрепление здоровья воспитанников</t>
  </si>
  <si>
    <t>Развитие кадровых ресурсов педагогических работников дошкольных образовательных организаций</t>
  </si>
  <si>
    <t>Развитие кадровых ресурсов педагогических работников общего образования</t>
  </si>
  <si>
    <t>Выявление и поддержка талантливых и одарённых обучающихся</t>
  </si>
  <si>
    <t>Создание условий для вовлечения детей, молодежи в социальную практику, профессиональную ориентацию, гражданского образования и патриотического воспитания детей и молодежи, содействие формированию правовых, культурных и нравственных ценностей среди молодежи</t>
  </si>
  <si>
    <t>Пропаганда здорового образа жизни среди молодежи</t>
  </si>
  <si>
    <t>Поддержка талантливой молодежи и одаренных учащихся</t>
  </si>
  <si>
    <t>Создание условий для развития деятельности муниципальных образовательных организаций в области физического воспитания и спорта</t>
  </si>
  <si>
    <t>Развитие кадровых ресурсов педагогических работников дополнительного образования</t>
  </si>
  <si>
    <t>Обеспечение оздоровления и отдыха детей</t>
  </si>
  <si>
    <t>Обеспечение временного трудоустройства несовершеннолетних подростков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</si>
  <si>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</si>
  <si>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</si>
  <si>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Обеспечение психолого-медико-педагогического сопровождения образовательного процесса, организации методических, информационных услуг муниципальным образовательным организациям</t>
  </si>
  <si>
    <t>Техническое обслуживание и содержание зданий и сооружений</t>
  </si>
  <si>
    <t>Предоставление транспортных услуг</t>
  </si>
  <si>
    <t>КВСР</t>
  </si>
  <si>
    <t xml:space="preserve">ВСЕГО  </t>
  </si>
  <si>
    <t>905</t>
  </si>
  <si>
    <t>Непрограммные направления деятельности</t>
  </si>
  <si>
    <t>Руководитель контрольно-счетной палаты муниципального образования и его заместители</t>
  </si>
  <si>
    <t>100</t>
  </si>
  <si>
    <t>200</t>
  </si>
  <si>
    <t>Руководство и управление в сфере установленных функций органов местного самоуправления</t>
  </si>
  <si>
    <t>921</t>
  </si>
  <si>
    <t>923</t>
  </si>
  <si>
    <t>927</t>
  </si>
  <si>
    <t>928</t>
  </si>
  <si>
    <t>956</t>
  </si>
  <si>
    <t>Капитальные вложения в объекты недвижимого имущества государственной (муниципальной) собственности</t>
  </si>
  <si>
    <t>Реализация малых проектов в сфере физической культуры и спорта</t>
  </si>
  <si>
    <t>Оказание муниципальных услуг (выполнение работ) учреждениями физкультурно-спортивной направленности</t>
  </si>
  <si>
    <t>Укрепление материально-технической базы учреждений физкультурно-спортивной направленности</t>
  </si>
  <si>
    <t>Мероприятия в области сбережения и энергетической эффективности</t>
  </si>
  <si>
    <t>Противопожарная защита учреждений физической культуры и спорта</t>
  </si>
  <si>
    <t>Организация подготовки и переподготовки специалистов в сфере физической культуры и спорта</t>
  </si>
  <si>
    <t>Организация подготовки высококвалифицированных тренерских кадров для системы подготовки спортивного резерва</t>
  </si>
  <si>
    <t>Организация, проведение официальных физкультурно-оздоровительных и спортивных мероприятий для населения, в том числе для лиц с ограниченными возможностями здоровья</t>
  </si>
  <si>
    <t>Организация, проведение официальных муниципальных соревнований для выявления перспективных и талантливых спортсменов</t>
  </si>
  <si>
    <t>Укрепление материально-технической базы, ремонт, капитальный ремонт и оснащение специальным оборудованием и материалами учреждений сферы  культуры</t>
  </si>
  <si>
    <t>Укрепление учебной, материально-технической базы муниципальных бюджетных образовательных учреждений дополнительного образования детей в сфере культуры и искусства</t>
  </si>
  <si>
    <t>Реализация малых проектов в сфере культуры</t>
  </si>
  <si>
    <t>Оказание муниципальных услуг (выполнение работ) библиотеками</t>
  </si>
  <si>
    <t>Оказание муниципальных услуг (выполнение работ) музеями</t>
  </si>
  <si>
    <t>Внедрение в муниципальных учреждениях сферы культуры информационных технологий в рамках мероприятий по информатизации</t>
  </si>
  <si>
    <t>Оказание муниципальных услуг(выполнение работ) культурно-досуговыми учреждениями</t>
  </si>
  <si>
    <t>Оказание муниципальных услуг (выполнение работ) муниципальными бюджетными образовательными учреждениями дополнительного образования детей</t>
  </si>
  <si>
    <t>Организация и проведение особо значимых (общегородских, республиканских) культурно-массовых мероприятий</t>
  </si>
  <si>
    <t>Обеспечение социальных гарантий работникам муниципальных учреждений культуры и дополнительного образования детей</t>
  </si>
  <si>
    <t>963</t>
  </si>
  <si>
    <t>964</t>
  </si>
  <si>
    <t>975</t>
  </si>
  <si>
    <t>Социальное обеспечение и иные выплаты населению</t>
  </si>
  <si>
    <t>992</t>
  </si>
  <si>
    <t>Обслуживание муниципального долга</t>
  </si>
  <si>
    <t>Резервный фонд</t>
  </si>
  <si>
    <t>Субсидирование части расходов субъектов малого предпринимательства, связанных с началом предпринимательской деятельности (гранты)</t>
  </si>
  <si>
    <t>Субсидирование части затрат, связанных с уплатой лизинговых платежей по договорам финансовой аренды (лизинг), заключенным для приобретения основных средств (оборудования, техники, материальных ценностей) субъектами малого и среднего предпринимательства</t>
  </si>
  <si>
    <t>Субсидирование части расходов, понесенных субъектами малого и среднего предпринимательства на технологическое присоединение энергопринимающих устройств к электрическим сетям (до 500 кВт)</t>
  </si>
  <si>
    <t>Субсидирование части затрат на уплату процентов по кредитам, привлеченным в кредитных организациях субъектами малого и среднего предпринимательства</t>
  </si>
  <si>
    <t>Субсидирование части расходов, понесенных субъектами малого и среднего предпринимательства на приобретение оборудования в целях создания и (или) модернизации производства товаров (работ, услуг)</t>
  </si>
  <si>
    <t>Строительство, реконструкция, ремонт, обустройство, модернизация, создание объектов обеспечивающих инфраструктуру туризма</t>
  </si>
  <si>
    <t>Обслуживание (государственного) муниципального долга</t>
  </si>
  <si>
    <t>Создание условий для обеспечения качественными жилищно-коммунальными услугами населения</t>
  </si>
  <si>
    <t>Создание условий для обеспечения доступным и комфортным жильем населения</t>
  </si>
  <si>
    <t>Обеспечение и реализация государственной и муниципальной политики в сфере жилищно-коммунального хозяйства</t>
  </si>
  <si>
    <t>Приобретение дорожно-строительной и коммунальной техники</t>
  </si>
  <si>
    <t>Развитие транспортной инфраструктуры и обеспечение транспортной доступности населения</t>
  </si>
  <si>
    <t>Подпрограмма  "Обеспечение пожарной безопасности и безопасности на водных объектах"</t>
  </si>
  <si>
    <t>Выполнение требований пожарной безопасности в образовательных организациях</t>
  </si>
  <si>
    <t>Выполнение требований пожарной безопасности в учреждениях культуры</t>
  </si>
  <si>
    <t>Обустройство существующего полигона ТБО в Железнодорожном районе</t>
  </si>
  <si>
    <t>Строительство нового полигона ТБО в Железнодорожном районе, в том числе проектно-изыскательские работы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</si>
  <si>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</si>
  <si>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Руководитель местной администрации (исполнительно-распорядительного органа муниципального образования)</t>
  </si>
  <si>
    <t>Руководитель контрольно-счетной палаты муниципального образования  и его заместители</t>
  </si>
  <si>
    <t>Публично-нормативные обязательства перед физическими лицами</t>
  </si>
  <si>
    <t>Обслуживание государственного (муниципального) долга</t>
  </si>
  <si>
    <t>Обеспечение деятельности (оказания услуг) подведомственных учреждений, в том числе на предоставление муниципальным бюджетным и автономным учреждениям субсидий</t>
  </si>
  <si>
    <t>Пенсии за выслугу лет лицам, замещавшим должности муниципальной службы в Республике Коми</t>
  </si>
  <si>
    <t>Выполнение других обязательств государства</t>
  </si>
  <si>
    <t xml:space="preserve">Иные бюджетные ассигнования </t>
  </si>
  <si>
    <t>800</t>
  </si>
  <si>
    <t>Модернизация действующих муниципальных спортивных сооружений</t>
  </si>
  <si>
    <t>Обеспечение социальных гарантий работникам учреждений физической культуры и спорта</t>
  </si>
  <si>
    <t xml:space="preserve">Адаптация и дооборудование наиболее приоритетных объектов образования, физической культуры и спорта, культуры, транспорта, занятости, информации и связи техническими средствами для облегчения доступа и передвижения инвалидов и маломобильных групп населения
</t>
  </si>
  <si>
    <t xml:space="preserve">Создание условий обучения и воспитания детей с ограниченными возможностями здоровья </t>
  </si>
  <si>
    <t xml:space="preserve">Повышение квалификации и переобучение педагогических работников </t>
  </si>
  <si>
    <t>Организация и проведение культурно-досуговых мероприятий с участием людей с ограниченными возможностями (фестивали, конкурсы, концерты)</t>
  </si>
  <si>
    <t>Формирование и расширение сети базовых образовательных организаций, обеспечивающих совместное обучение инвалидов и лиц, не имеющих нарушений развития</t>
  </si>
  <si>
    <t>Организация систематических занятий инвалидов физической культурой и спортом, организация и проведение спортивных мероприятий всех уровней с участием инвалидов</t>
  </si>
  <si>
    <t>Предоставление адресных субсидий социально ориентированным некоммерческим организациям</t>
  </si>
  <si>
    <t>Обучение, повышение квалификации сотрудников социально ориентированных некоммерческих организаций</t>
  </si>
  <si>
    <t>Обеспечение информационной поддержки социально ориентированным некоммерческим организациям</t>
  </si>
  <si>
    <t>Создание в образовательных организациях, универсальной безбарьерной среды, позволяющей обеспечить полноценную интеграцию детей с инвалидностью, и оснащение образовательных учреждений специальным (учебным, реабилитационным, компьютерным) оборудованием и автотранспортом для организации коррекционной работы и обучения детей с инвалидностью по слуху, зрению, нарушениями опорно-двигательного аппарата</t>
  </si>
  <si>
    <t>Создание условий для успешной социализации, развития личности и способностей детей с ограниченными возможностями здоровья и детей с инвалидностью</t>
  </si>
  <si>
    <t>Укрепление материально-технической базы муниципальных учреждений сферы культуры</t>
  </si>
  <si>
    <t>Реализация муниципальными дошкольными и муниципальными общеобразовательными организациями в Республике Коми образовательных программ</t>
  </si>
  <si>
    <t>Строительство и реконструкция спортивных объектов для муниципальных нужд</t>
  </si>
  <si>
    <t>Обеспечение муниципальных учреждений спортивной направленности спортивным оборудованием и транспортом</t>
  </si>
  <si>
    <t>Подготовка и проведение выборов депутатов в представительные органы  муниципального образования городского округа</t>
  </si>
  <si>
    <t>Обеспечение действенного функционирования антикоррупционных механизмов в реализации кадровой политики</t>
  </si>
  <si>
    <t>Реализация просветительских и воспитательных мер, направленных на формирование нетерпимого отношения к коррупции</t>
  </si>
  <si>
    <t>Оказание муниципальных услуг (выполнение работ) учреждениями   дополнительного образования детей физкультурно-спортивной направленности</t>
  </si>
  <si>
    <t>Организация обучения специалистов органов местного самоуправления, в том числе с применением дистанционных и модульных технологий</t>
  </si>
  <si>
    <t xml:space="preserve">Предоставление на конкурсной основе субсидий социально ориентированным некоммерческим организациям </t>
  </si>
  <si>
    <t>Содержание автомобильных дорог общего пользования местного значения</t>
  </si>
  <si>
    <t>Реализация антикоррупционных планов и программ, принятых в муниципальном образовании городского округа "Воркута"</t>
  </si>
  <si>
    <t>Строительство, приобретение, реконструкция,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</si>
  <si>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Организация предоставления общего образования детей в муниципальных организациях общего образования</t>
  </si>
  <si>
    <t>Организация предоставления дополнительного образования детей в муниципальных организациях дополнительного образования</t>
  </si>
  <si>
    <t>Организация питания обучающихся 1 - 4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</si>
  <si>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Оказание муниципальных услуг (выполнение работ) в сфере туризма и массового отдыха</t>
  </si>
  <si>
    <t>Восстановление и ремонт наружных источников противопожарного водоснабжения пос.Елецкий</t>
  </si>
  <si>
    <t>Восстановление и ремонт наружных источников противопожарного водоснабжения пос.Сивая Маска</t>
  </si>
  <si>
    <t>Мероприятия по проведению оздоровительной кампании детей</t>
  </si>
  <si>
    <t>99 0 00 00000</t>
  </si>
  <si>
    <t>99 0 00 00300</t>
  </si>
  <si>
    <t>99 0 00 82040</t>
  </si>
  <si>
    <t>99 0 00 00100</t>
  </si>
  <si>
    <t>Закупка товаров, работ и услуг для обеспечения государственных (муниципальных) нужд</t>
  </si>
  <si>
    <t>12 2 00 00000</t>
  </si>
  <si>
    <t>01 0 00 00000</t>
  </si>
  <si>
    <t>01 1 00 00000</t>
  </si>
  <si>
    <t>01 1 11 00000</t>
  </si>
  <si>
    <t>01 1 11 73010</t>
  </si>
  <si>
    <t>01 1 11 73190</t>
  </si>
  <si>
    <t>01 1 12 00000</t>
  </si>
  <si>
    <t>01 1 13 00000</t>
  </si>
  <si>
    <t>01 1 14 00000</t>
  </si>
  <si>
    <t>01 1 21 00000</t>
  </si>
  <si>
    <t>01 1 21 73010</t>
  </si>
  <si>
    <t>01 1 21 73190</t>
  </si>
  <si>
    <t>01 1 23 00000</t>
  </si>
  <si>
    <t>01 1 24 00000</t>
  </si>
  <si>
    <t>01 1 24 40010</t>
  </si>
  <si>
    <t>01 2 00 00000</t>
  </si>
  <si>
    <t>01 2 11 00000</t>
  </si>
  <si>
    <t>01 2 11 73190</t>
  </si>
  <si>
    <t>01 2 12 00000</t>
  </si>
  <si>
    <t>01 2 13 00000</t>
  </si>
  <si>
    <t>01 2 14 00000</t>
  </si>
  <si>
    <t>01 2 15 00000</t>
  </si>
  <si>
    <t>01 2 16 00000</t>
  </si>
  <si>
    <t>01 2 28 00000</t>
  </si>
  <si>
    <t>01 2 2А 00000</t>
  </si>
  <si>
    <t>01 3 00 00000</t>
  </si>
  <si>
    <t>01 3 11 82040</t>
  </si>
  <si>
    <t>01 3 12 00000</t>
  </si>
  <si>
    <t>01 3 13 00000</t>
  </si>
  <si>
    <t>01 3 14 00000</t>
  </si>
  <si>
    <t>02 0 00 00000</t>
  </si>
  <si>
    <t>02 0 11 00000</t>
  </si>
  <si>
    <t>02 0 12 00000</t>
  </si>
  <si>
    <t>02 0 13 00000</t>
  </si>
  <si>
    <t>02 0 14 00000</t>
  </si>
  <si>
    <t>02 0 21 00000</t>
  </si>
  <si>
    <t>02 0 22 00000</t>
  </si>
  <si>
    <t>02 0 23 00000</t>
  </si>
  <si>
    <t>02 0 24 00000</t>
  </si>
  <si>
    <t>02 0 25 00000</t>
  </si>
  <si>
    <t>02 0 26 00000</t>
  </si>
  <si>
    <t>02 0 26 73190</t>
  </si>
  <si>
    <t>02 0 31 00000</t>
  </si>
  <si>
    <t>02 0 32 00000</t>
  </si>
  <si>
    <t>Пропаганда и популяризация физической культуры и спорта среди жителей Республики Коми</t>
  </si>
  <si>
    <t>02 0 41 00000</t>
  </si>
  <si>
    <t>02 0 51 00000</t>
  </si>
  <si>
    <t>02 0 52 00000</t>
  </si>
  <si>
    <t>02 0 61 82040</t>
  </si>
  <si>
    <t>03 0 00 00000</t>
  </si>
  <si>
    <t>03 0 11 00000</t>
  </si>
  <si>
    <t>03 0 11 S2150</t>
  </si>
  <si>
    <t>03 0 12 00000</t>
  </si>
  <si>
    <t>03 0 12 S2150</t>
  </si>
  <si>
    <t>03 0 13 00000</t>
  </si>
  <si>
    <t>03 0 13 S2460</t>
  </si>
  <si>
    <t>03 0 14 00000</t>
  </si>
  <si>
    <t>03 0 15 00000</t>
  </si>
  <si>
    <t>03 0 17 00000</t>
  </si>
  <si>
    <t>03 0 18 00000</t>
  </si>
  <si>
    <t>03 0 21 00000</t>
  </si>
  <si>
    <t>03 0 22 00000</t>
  </si>
  <si>
    <t>03 0 23 00000</t>
  </si>
  <si>
    <t>03 0 24 00000</t>
  </si>
  <si>
    <t>Развитие кадрового потенциала муниципальных  учреждений культуры и дополнительного образования детей</t>
  </si>
  <si>
    <t>03 0 25 00000</t>
  </si>
  <si>
    <t>03 0 26 00000</t>
  </si>
  <si>
    <t>03 0 26 73190</t>
  </si>
  <si>
    <t>03 0 31 82040</t>
  </si>
  <si>
    <t>08 0 00 00000</t>
  </si>
  <si>
    <t>08 3 00 00000</t>
  </si>
  <si>
    <t>08 3 14 00000</t>
  </si>
  <si>
    <t>08 3 21 00000</t>
  </si>
  <si>
    <t>08 3 22 00000</t>
  </si>
  <si>
    <t>08 3 23 00000</t>
  </si>
  <si>
    <t>08 3 24 00000</t>
  </si>
  <si>
    <t>08 3 25 00000</t>
  </si>
  <si>
    <t>08 3 26 00000</t>
  </si>
  <si>
    <t>08 4 00 00000</t>
  </si>
  <si>
    <t>08 4 12 00000</t>
  </si>
  <si>
    <t>09 0 00 00000</t>
  </si>
  <si>
    <t>09 2 00 00000</t>
  </si>
  <si>
    <t>09 2 11 00000</t>
  </si>
  <si>
    <t>09 2 31 82040</t>
  </si>
  <si>
    <t>09 3 00 00000</t>
  </si>
  <si>
    <t>09 3 21 00000</t>
  </si>
  <si>
    <t>09 3 31 82040</t>
  </si>
  <si>
    <t>09 4 00 00000</t>
  </si>
  <si>
    <t>09 4 11 00000</t>
  </si>
  <si>
    <t>09 5 00 00000</t>
  </si>
  <si>
    <t>09 5 11 00000</t>
  </si>
  <si>
    <t>09 5 21 00000</t>
  </si>
  <si>
    <t>09 5 31 00000</t>
  </si>
  <si>
    <t>11 0 00 00000</t>
  </si>
  <si>
    <t>11 1 00 00000</t>
  </si>
  <si>
    <t>11 1 11 00000</t>
  </si>
  <si>
    <t>11 1 12 00000</t>
  </si>
  <si>
    <t>11 1 13 00000</t>
  </si>
  <si>
    <t>11 1 14 00000</t>
  </si>
  <si>
    <t>11 1 21 00000</t>
  </si>
  <si>
    <t>11 1 22 00000</t>
  </si>
  <si>
    <t>11 1 23 00000</t>
  </si>
  <si>
    <t>11 1 24 00000</t>
  </si>
  <si>
    <t>11 2 00 00000</t>
  </si>
  <si>
    <t>11 2 11 00000</t>
  </si>
  <si>
    <t>11 2 12 00000</t>
  </si>
  <si>
    <t>11 2 21 00000</t>
  </si>
  <si>
    <t>11 2 22 00000</t>
  </si>
  <si>
    <t>11 2 23 00000</t>
  </si>
  <si>
    <t>12 0 00 00000</t>
  </si>
  <si>
    <t>12 1 00 00000</t>
  </si>
  <si>
    <t>99 0 00 00110</t>
  </si>
  <si>
    <t>99 0 00 00410</t>
  </si>
  <si>
    <t>99 0 00 40000</t>
  </si>
  <si>
    <t>99 0 00 40010</t>
  </si>
  <si>
    <t>99 0 00 40020</t>
  </si>
  <si>
    <t>99 0 00 40030</t>
  </si>
  <si>
    <t>99 0 00 51350</t>
  </si>
  <si>
    <t>99 0 00 73040</t>
  </si>
  <si>
    <t>99 0 00 73080</t>
  </si>
  <si>
    <t>99 0 00 73150</t>
  </si>
  <si>
    <t>99 0 00 92590</t>
  </si>
  <si>
    <t>99 0 00 92600</t>
  </si>
  <si>
    <t>99 0 00 92700</t>
  </si>
  <si>
    <t>99 0 00 92800</t>
  </si>
  <si>
    <t>12 3 00 00000</t>
  </si>
  <si>
    <t>12 3 11 00000</t>
  </si>
  <si>
    <t>08 4 24 00000</t>
  </si>
  <si>
    <t>12 3 12 00000</t>
  </si>
  <si>
    <t>12 3 14 00000</t>
  </si>
  <si>
    <t>12 2 15 00000</t>
  </si>
  <si>
    <t>99 0 00 92920</t>
  </si>
  <si>
    <t>12 3 13 00000</t>
  </si>
  <si>
    <t>12 4 13 00000</t>
  </si>
  <si>
    <t>12 4 14 00000</t>
  </si>
  <si>
    <t>Обустройство  подъездной дороги к полигону ТБО</t>
  </si>
  <si>
    <t>12 4 16 00000</t>
  </si>
  <si>
    <t>12 4 00 00000</t>
  </si>
  <si>
    <t>Эксплуатационные расходы и техническое обслуживание оборудования, установленного в рамках реализации концепции АПК «Безопасный город»</t>
  </si>
  <si>
    <t>12 2 14 00000</t>
  </si>
  <si>
    <t>10 0 00 00000</t>
  </si>
  <si>
    <t>10 1 00 00000</t>
  </si>
  <si>
    <t>Обеспечение социальных гарантий работникам учреждения в сфере туризма и массового отдыха</t>
  </si>
  <si>
    <t>08 4 25 00000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</si>
  <si>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</si>
  <si>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99 0 00 51200</t>
  </si>
  <si>
    <t>10 1 11 00000</t>
  </si>
  <si>
    <t>10 1 12 00000</t>
  </si>
  <si>
    <t>10 1 14 00000</t>
  </si>
  <si>
    <t>10 2 00 00000</t>
  </si>
  <si>
    <t>10 2 11 00000</t>
  </si>
  <si>
    <t>10 2 12 00000</t>
  </si>
  <si>
    <t>10 2 21 00000</t>
  </si>
  <si>
    <t>10 3 11 00000</t>
  </si>
  <si>
    <t>10 3 12 00000</t>
  </si>
  <si>
    <t>Выполнение работ по перемещению и хранению задержанных автотранспортных средств</t>
  </si>
  <si>
    <t>10 3 13 00000</t>
  </si>
  <si>
    <t>Содержание специализированной муниципальной стоянки</t>
  </si>
  <si>
    <t>10 3 21 00000</t>
  </si>
  <si>
    <t>10 3 00 00000</t>
  </si>
  <si>
    <t>Расходы на реализацию основного мероприятия</t>
  </si>
  <si>
    <t>01 1 11 99000</t>
  </si>
  <si>
    <t>01 1 21 99000</t>
  </si>
  <si>
    <t>01 1 24 99000</t>
  </si>
  <si>
    <t>01 2 11 99000</t>
  </si>
  <si>
    <t>01 2 28 99000</t>
  </si>
  <si>
    <t>02 0 11 99000</t>
  </si>
  <si>
    <t>02 0 14 99000</t>
  </si>
  <si>
    <t>02 0 26 99000</t>
  </si>
  <si>
    <t>03 0 11 99000</t>
  </si>
  <si>
    <t>03 0 12 99000</t>
  </si>
  <si>
    <t>03 0 13 99000</t>
  </si>
  <si>
    <t>03 0 15 99000</t>
  </si>
  <si>
    <t>03 0 18 99000</t>
  </si>
  <si>
    <t>03 0 24 99000</t>
  </si>
  <si>
    <t>03 0 26 99000</t>
  </si>
  <si>
    <t>10 1 11 99000</t>
  </si>
  <si>
    <t>10 1 12 99000</t>
  </si>
  <si>
    <t>10 1 14 99000</t>
  </si>
  <si>
    <t>10 2 11 99000</t>
  </si>
  <si>
    <t>01 1 12 73020</t>
  </si>
  <si>
    <t>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</si>
  <si>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01 2 17 00000</t>
  </si>
  <si>
    <t>Укрепление  материально-технической базы по направлению патриотического воспитания</t>
  </si>
  <si>
    <t>Реализация на территории городского округа «Воркута» Концепции построения и развития АПК «Безопасный город»</t>
  </si>
  <si>
    <t>12 2 11 00000</t>
  </si>
  <si>
    <t>5</t>
  </si>
  <si>
    <t>10 1 21 82040</t>
  </si>
  <si>
    <t>Организация капитального ремонта, ремонта и содержания закрепленных автодорог общего пользования местного значения</t>
  </si>
  <si>
    <t>Выполнение работ по перемещению и хранению транспортных средств, а так же эксплуатация специализированной стоянки</t>
  </si>
  <si>
    <t>10 1 11 R0820</t>
  </si>
  <si>
    <t>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4, 6, 7 и 8 Закона Республики Коми «Об административной ответственности в Республике Коми»</t>
  </si>
  <si>
    <t xml:space="preserve">Руководство и управление в сфере установленных функций органов местного самоуправления </t>
  </si>
  <si>
    <t>Расходы, связанные с исполнением судебных актов по обращению взыскания на средства местного бюджета</t>
  </si>
  <si>
    <t>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 Республики Коми, реализующие образовательную программу дошкольного образования</t>
  </si>
  <si>
    <t>02 0 21 99000</t>
  </si>
  <si>
    <t>10 2 11 S2220</t>
  </si>
  <si>
    <t>10 4 00 00000</t>
  </si>
  <si>
    <t>Замена (установка) индивидуальных приборов учета в муниципальном жилом фонде</t>
  </si>
  <si>
    <t>10 4 11 00000</t>
  </si>
  <si>
    <t>09 3 31 00000</t>
  </si>
  <si>
    <t>09 3 31 73190</t>
  </si>
  <si>
    <t>Государственная поддержка малого и среднего предпринимательства, включая крестьянские (фермерские) хозяйства (Субсидирование части расходов субъектов малого предпринимательства, связанных с началом предпринимательской деятельности (гранты))</t>
  </si>
  <si>
    <t>Содействие обеспечению деятельности информационно-маркетингового центра предпринимательства</t>
  </si>
  <si>
    <t>Поддержка муниципальных программ в части функционирования информационно-маркетинговых центров малого и среднего предпринимательства</t>
  </si>
  <si>
    <t>08 3 15 00000</t>
  </si>
  <si>
    <t>08 3 15 S2180</t>
  </si>
  <si>
    <t>02 0 21 S2590</t>
  </si>
  <si>
    <t>Укрепление материально-технической базы муниципальных центров тестирования ГТО</t>
  </si>
  <si>
    <t>Обеспечение  психолого-медико-педагогического сопровождения образовательного процесса</t>
  </si>
  <si>
    <t>01 3 15 00000</t>
  </si>
  <si>
    <t>01 3 16 00000</t>
  </si>
  <si>
    <t>Обеспечение деятельности муниципальных  учреждений</t>
  </si>
  <si>
    <t>01 3 17 00000</t>
  </si>
  <si>
    <t>Организация работы по обеспечению деятельности</t>
  </si>
  <si>
    <t>03 0 34 00000</t>
  </si>
  <si>
    <t>12 1 31 00000</t>
  </si>
  <si>
    <t>Укрепление материально-технической базы для оповещения и защиты населения при угрозе и возникновении чрезвычайных ситуаций природного и техногенного характера</t>
  </si>
  <si>
    <t>12 1 41 00000</t>
  </si>
  <si>
    <t>01 1 21 S2000</t>
  </si>
  <si>
    <t>01 2 28 S2040</t>
  </si>
  <si>
    <t>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</si>
  <si>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Оптимизация деятельности субъектов малого и среднего предпринимательства в сфере торговли, бытовых услуг и услуг общественного питания</t>
  </si>
  <si>
    <t>08 3 27 00000</t>
  </si>
  <si>
    <t>Субсидирование субъектам малого и среднего предпринимательства части расходов на реализацию малых проектов в сфере предпринимательства</t>
  </si>
  <si>
    <t>08 3 28 00000</t>
  </si>
  <si>
    <t>Субсидирование части затрат субъектов малого и среднего предпринимательства, связанных с уплатой лизинговых платежей и (или) первого взноса (аванса) по договору (договорам) лизинга, заключенному с российской лизинговой организацией в целях создания и (или) развития либо модернизации производства товаров (работ, услуг)</t>
  </si>
  <si>
    <t>08 3 29 00000</t>
  </si>
  <si>
    <t>08 3 29 L5270</t>
  </si>
  <si>
    <t>Контрольно-счетная комиссия муниципального образования городского округа «Воркута»</t>
  </si>
  <si>
    <t>Совет муниципального образования городского округа «Воркута»</t>
  </si>
  <si>
    <t>922</t>
  </si>
  <si>
    <t>Администрация муниципального образования городского округа «Воркута»</t>
  </si>
  <si>
    <t>Муниципальная программа муниципального образования городского округа «Воркута» «Развитие образования»</t>
  </si>
  <si>
    <t xml:space="preserve">Подпрограмма «Дети и молодежь» </t>
  </si>
  <si>
    <t xml:space="preserve">Муниципальная программа муниципального образования городского округа «Воркута» «Развитие экономики»  </t>
  </si>
  <si>
    <t>Подпрограмма  «Малое и среднее предпринимательство»</t>
  </si>
  <si>
    <t>Организация и проведение конкурсов профессионального мастерства («Лучший по профессии»)</t>
  </si>
  <si>
    <t>08 3 21 99000</t>
  </si>
  <si>
    <t>08 3 22 99000</t>
  </si>
  <si>
    <t>08 3 22 L5270</t>
  </si>
  <si>
    <t>08 3 23 99000</t>
  </si>
  <si>
    <t>08 3 24 99000</t>
  </si>
  <si>
    <t>08 3 24 L5270</t>
  </si>
  <si>
    <t>08 3 25 99000</t>
  </si>
  <si>
    <t>Субсидирование части расходов субъектов малого и среднего предпринимательства, связанных с реализацией «малых проектов» в сфере сельского хозяйства</t>
  </si>
  <si>
    <t>08 3 26 99000</t>
  </si>
  <si>
    <t>08 3 27 99000</t>
  </si>
  <si>
    <t>08 3 28 99000</t>
  </si>
  <si>
    <t>08 3 29 99000</t>
  </si>
  <si>
    <t>Муниципальная программа муниципального образования городского округа «Воркута» «Муниципальное управление»</t>
  </si>
  <si>
    <t>Подпрограмма  «Формирование и развитие кадрового состава органов местного самоуправления МО ГО «Воркута»</t>
  </si>
  <si>
    <t>Подпрограмма «Противодействие коррупции»</t>
  </si>
  <si>
    <t>Реализация антикоррупционных планов и программ, принятых в муниципальном образовании городского округа «Воркута»</t>
  </si>
  <si>
    <t>Муниципальная программа муниципального образования городского округа «Воркута» «Содержание и развитие муниципального хозяйства»</t>
  </si>
  <si>
    <t>Подпрограмма  «Развитие жилищно-коммунального хозяйства и повышение степени благоустройства»</t>
  </si>
  <si>
    <t>Разработка генеральных планов, правил землепользования и застройки и документации по планировке территорий муниципальных образований</t>
  </si>
  <si>
    <t>10 1 15 00000</t>
  </si>
  <si>
    <t>10 1 15 99000</t>
  </si>
  <si>
    <t>10 1 15 S2410</t>
  </si>
  <si>
    <t>Муниципальная программа муниципального образования городского округа «Воркута» «Развитие социальной сферы»</t>
  </si>
  <si>
    <t>Подпрограмма «Поддержка социально ориентированных некоммерческих организаций в муниципальном образовании городского округа «Воркута»</t>
  </si>
  <si>
    <t>11 2 11 99000</t>
  </si>
  <si>
    <t>Софинансирование расходных обязательств муниципальных районов (городских округов), возникающих при реализации муниципальных программ (подпрограмм, основных мероприятий) поддержки социально ориентированных некоммерческих организаций (предоставление на конкурсной основе субсидий социально ориентированным некоммерческим организациям)</t>
  </si>
  <si>
    <t>11 2 11 S2430</t>
  </si>
  <si>
    <t>Привлечение социально ориентированных некоммерческих организаций к работе по приоритетным направлениям на территории МО ГО «Воркута»</t>
  </si>
  <si>
    <t>Муниципальная программа муниципального образования городского округа «Воркута» «Обеспечение безопасности населения и территории муниципального образования городского округа «Воркута»</t>
  </si>
  <si>
    <t>Подпрограмма  «Снижение рисков и смягчение последствий чрезвычайных ситуаций природного и техногенного характера в условиях мирного и военного времени»</t>
  </si>
  <si>
    <t>Разработка и осуществление мероприятий по обеспечению профилактики терроризма и экстремизма</t>
  </si>
  <si>
    <t>12 1 21 00000</t>
  </si>
  <si>
    <t>Приобретение передвижной парогенераторной установки</t>
  </si>
  <si>
    <t>12 1 31 92710</t>
  </si>
  <si>
    <t>12 1 31 99000</t>
  </si>
  <si>
    <t>Содержание и обеспечение деятельности МКУ «Управление по делам ГО и ЧС» МО ГО «Воркута»</t>
  </si>
  <si>
    <t>Подпрограмма  «Укрепление правопорядка и общественной безопасности»</t>
  </si>
  <si>
    <t>Реализация решения Совета муниципального образования городского округа «Воркута» от 10 мая 2006 г. № 333 «О ежемесячной денежной выплате Почетным гражданам города Воркуты»</t>
  </si>
  <si>
    <t>Реализация решения Совета муниципального образования городского округа «Воркута» от 29 апреля 2014 г. № 428 «О мерах социальной поддержки неработающих граждан пожилого возраста»</t>
  </si>
  <si>
    <t>Обеспечение жильем отдельных категорий граждан, установленных федеральными законами от 12 января 1995 года №5-ФЗ «О ветеранах» и от 24 ноября 1995 года № 181-ФЗ «О социальной защите инвалидов в Российской Федерации»</t>
  </si>
  <si>
    <t>Отдел по работе с территорией «Елецкий» администрации муниципального образования городского округа «Воркута»</t>
  </si>
  <si>
    <t>Управление городского хозяйства и благоустройства администрации муниципального образования городского округа «Воркута»</t>
  </si>
  <si>
    <t>Муниципальная программа муниципального образования городского округа «Воркута»  «Развитие физической культуры и спорта»</t>
  </si>
  <si>
    <t>02 0 12 99000</t>
  </si>
  <si>
    <t>10 1 12 73030</t>
  </si>
  <si>
    <t xml:space="preserve">10 1 12 R0820 </t>
  </si>
  <si>
    <t>Капитальный ремонт, ремонт муниципального жилищного фонда</t>
  </si>
  <si>
    <t>10 1 12 S2660</t>
  </si>
  <si>
    <t>Обеспечение безопасности сооружений водохозяйственного комплекса</t>
  </si>
  <si>
    <t>10 1 13 00000</t>
  </si>
  <si>
    <t>10 1 13 99000</t>
  </si>
  <si>
    <t>Подпрограмма  «Развитие транспортной системы»</t>
  </si>
  <si>
    <t>Подпрограмма «Обеспечение безопасности дорожного движения»</t>
  </si>
  <si>
    <t>Обустройство и содержание технических средств организации дорожного движения</t>
  </si>
  <si>
    <t>Подпрограмма «Энергосбережение и повышение энергетической эффективности жилищного фонда и систем коммунальной инфраструктуры»</t>
  </si>
  <si>
    <t xml:space="preserve">Муниципальная программа муниципального образования городского округа «Воркута» «Обеспечение безопасности населения и территории 
муниципального образования городского округа «Воркута»
 </t>
  </si>
  <si>
    <t>Подпрограмма  «Охрана окружающей среды»</t>
  </si>
  <si>
    <t>Ликвидация и рекультивация несанкционированных свалок, в том числе в пгт. Елецкий и пст. Сивомаскинский</t>
  </si>
  <si>
    <t>12 4 11 00000</t>
  </si>
  <si>
    <t>Организация процесса утилизации ТБО в пгт. Елецкий и пст. Сивомаскинский</t>
  </si>
  <si>
    <t>12 4 12 00000</t>
  </si>
  <si>
    <t>12 4 13 99000</t>
  </si>
  <si>
    <t>14 0 00 00000</t>
  </si>
  <si>
    <t>Благоустройство дворовых территорий</t>
  </si>
  <si>
    <t>14 0 21 00000</t>
  </si>
  <si>
    <t>Благоустройство общественных территорий</t>
  </si>
  <si>
    <t>14 0 22 00000</t>
  </si>
  <si>
    <t>Организация освещения улиц</t>
  </si>
  <si>
    <t>14 0 31 00000</t>
  </si>
  <si>
    <t>Организация благоустройства и озеленения</t>
  </si>
  <si>
    <t>14 0 32 00000</t>
  </si>
  <si>
    <t>Организация ритуальных услуг и содержание мест захоронения</t>
  </si>
  <si>
    <t>14 0 33 00000</t>
  </si>
  <si>
    <t>Транспортировка тел умерших, не связанных с предоставлением ритуальных услуг</t>
  </si>
  <si>
    <t>14 0 34 00000</t>
  </si>
  <si>
    <t>Организация работ по отлову и содержанию безнадзорных животных</t>
  </si>
  <si>
    <t>14 0 35 00000</t>
  </si>
  <si>
    <t>14 0 35 99000</t>
  </si>
  <si>
    <t>Осуществление государственного полномочия Республики Коми по организации проведения на территории соответствующего муниципального образования мероприятий по отлову и содержанию безнадзорных животных</t>
  </si>
  <si>
    <t>14 0 35 73120</t>
  </si>
  <si>
    <t>Вывоз, хранение брошенных и разукомплектованных транспортных средств</t>
  </si>
  <si>
    <t>14 0 36 00000</t>
  </si>
  <si>
    <t>Отдел по работе с территорией «Сивомаскинский» администрации муниципального образования городского округа «Воркута»</t>
  </si>
  <si>
    <t>Подпрограмма  «Обеспечение пожарной безопасности и безопасности на водных объектах»</t>
  </si>
  <si>
    <t>Управление культуры администрации муниципального образования городского округа «Воркута»</t>
  </si>
  <si>
    <t>Муниципальная программа муниципального образования городского округа «Воркута»  «Развитие культуры»</t>
  </si>
  <si>
    <t>Поддержка отрасли культуры</t>
  </si>
  <si>
    <t>03 0 11 L5190</t>
  </si>
  <si>
    <t>03 0 12 L0140</t>
  </si>
  <si>
    <t>Реализация народных проектов в сфере культуры, прошедших отбор в рамках проекта «Народный бюджет»</t>
  </si>
  <si>
    <t>Реализация народных проектов, прошедших отбор в рамках проекта «Народный бюджет», в области этнокультурного развития народов, проживающих на территории Республики Коми</t>
  </si>
  <si>
    <t>03 0 13 S2570</t>
  </si>
  <si>
    <t>03 0 14 99000</t>
  </si>
  <si>
    <t>03 0 14 S2690</t>
  </si>
  <si>
    <t>Комплектование документных (книжных) фондов библиотек муниципального образования городского округа «Воркута»</t>
  </si>
  <si>
    <t>03 0 15 L5190</t>
  </si>
  <si>
    <t>03 0 17 99000</t>
  </si>
  <si>
    <t>03 0 17 S2690</t>
  </si>
  <si>
    <t>03 0 18 L5190</t>
  </si>
  <si>
    <t>Оказание муниципальных услуг (выполнение работ) культурно-досуговыми учреждениями</t>
  </si>
  <si>
    <t>03 0 21 99000</t>
  </si>
  <si>
    <t>03 0 21 S2690</t>
  </si>
  <si>
    <t>03 0 22 99000</t>
  </si>
  <si>
    <t>Софинансирование расходных обязательств органов местного самоуправления, связанных с повышением оплаты труда педагогическим работникам муниципальных учреждений дополнительного образования в Республики Коми</t>
  </si>
  <si>
    <t>03 0 22 S2700</t>
  </si>
  <si>
    <t>Организация и проведение мероприятий, направленных на укрепление единства российской нации и этнокультурное развитие народов, проживающих на территории муниципального образования городского округа «Воркута»</t>
  </si>
  <si>
    <r>
      <t xml:space="preserve">Осуществление государственного полномочия Республики Коми по предоставлению мер социальной поддержки в форме выплаты </t>
    </r>
    <r>
      <rPr>
        <sz val="12"/>
        <rFont val="Times New Roman"/>
        <family val="1"/>
        <charset val="204"/>
      </rPr>
      <t>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  </r>
  </si>
  <si>
    <t>Руководство и управление в сфере установленных функций органов местного самоуправления муниципального образования городского округа «Воркута»</t>
  </si>
  <si>
    <t>Муниципальная программа муниципального образования городского округа «Воркута» «Развитие экономики»</t>
  </si>
  <si>
    <t>Подпрограмма «Малое и среднее предпринимательство»</t>
  </si>
  <si>
    <t>08 3 15 99000</t>
  </si>
  <si>
    <t>Комитет по управлению муниципальным имуществом администрации муниципального образования городского округа «Воркута»</t>
  </si>
  <si>
    <t>Подпрограмма  «Управление муниципальным имуществом»</t>
  </si>
  <si>
    <t>Признание прав, регулирование отношений по имуществу для муниципальных нужд и оптимизация состава (структуры) муниципального имущества МО ГО «Воркута»</t>
  </si>
  <si>
    <t>Обеспечение реализации полномочий комитета по управлению муниципальным имуществом администрации МО ГО «Воркута»</t>
  </si>
  <si>
    <t>09 2 32 00000</t>
  </si>
  <si>
    <t>Управление физической культуры и спорта администрации муниципального образования городского округа «Воркута»</t>
  </si>
  <si>
    <t>Реализация народных проектов в сфере физической культуры и спорта, прошедших отбор в рамках проекта «Народный бюджет»</t>
  </si>
  <si>
    <t>02 0 12 S2500</t>
  </si>
  <si>
    <t>02 0 23 99000</t>
  </si>
  <si>
    <t>02 0 23 S2700</t>
  </si>
  <si>
    <t>Подпрограмма «Въездной и внутренний туризм»</t>
  </si>
  <si>
    <t>Поддержка обустройства мест массового отдыха населения (городских парков)</t>
  </si>
  <si>
    <t>10 1 11 L5600</t>
  </si>
  <si>
    <t>Реализация решения Совета муниципального образования городского округа «Воркута» от 25 ноября 2008 г. № 270 «Об учреждении стипендий одаренным детям «Надежда Воркуты»</t>
  </si>
  <si>
    <t>Управление образования администрации муниципального образования городского округа «Воркута»</t>
  </si>
  <si>
    <t>Подпрограмма «Развитие системы дошкольного и общего образования»</t>
  </si>
  <si>
    <t>Выявление и поддержка талантливых и одаренных воспитанников</t>
  </si>
  <si>
    <t>01 1 15 00000</t>
  </si>
  <si>
    <t>Укрепление  материально-технической базы и создание безопасных условий в муниципальных образовательных организациях</t>
  </si>
  <si>
    <t>01 1 21 72010</t>
  </si>
  <si>
    <r>
      <t>01 1 21 S</t>
    </r>
    <r>
      <rPr>
        <sz val="12"/>
        <color theme="1"/>
        <rFont val="Times New Roman"/>
        <family val="1"/>
        <charset val="204"/>
      </rPr>
      <t>2000</t>
    </r>
  </si>
  <si>
    <t>Укрепление  материально-технической базы и создание безопасных условий в организациях в сфере образования в Республике Коми</t>
  </si>
  <si>
    <t>01 1 21 S2010</t>
  </si>
  <si>
    <t>Реализация народных проектов в сфере образования, прошедших отбор в рамках проекта «Народный бюджет»</t>
  </si>
  <si>
    <t>01 1 21 S2020</t>
  </si>
  <si>
    <t>Подпрограмма «Дети и молодежь»</t>
  </si>
  <si>
    <r>
      <t>Осуществление государственного полномочия Республики Коми по предоставлению мер социальной поддержки в форме выплаты</t>
    </r>
    <r>
      <rPr>
        <sz val="12"/>
        <rFont val="Times New Roman"/>
        <family val="1"/>
        <charset val="204"/>
      </rPr>
      <t xml:space="preserve">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  </r>
  </si>
  <si>
    <t>01 2 11 S2020</t>
  </si>
  <si>
    <t>01 2 11 S2700</t>
  </si>
  <si>
    <r>
      <t>01 2 28 S</t>
    </r>
    <r>
      <rPr>
        <sz val="12"/>
        <color theme="1"/>
        <rFont val="Times New Roman"/>
        <family val="1"/>
        <charset val="204"/>
      </rPr>
      <t>2040</t>
    </r>
  </si>
  <si>
    <t>Подпрограмма «Обеспечение реализации муниципальной программы»</t>
  </si>
  <si>
    <t>Консультативное, информационно-методическое, аналитическое сопровождение деятельности Управления образования администрации МО ГО «Воркута» и муниципальных организаций, подведомственных Управлению образования администрации МО ГО «Воркута»</t>
  </si>
  <si>
    <t>Подпрограмма  «Доступная сред»</t>
  </si>
  <si>
    <t>11 1 13 99000</t>
  </si>
  <si>
    <t>Реализация мероприятий государственной программы Российской Федерации «Доступная среда» на 2011 - 2020 годы</t>
  </si>
  <si>
    <t>11 1 13 L0270</t>
  </si>
  <si>
    <t>Подпрограмма «Снижение рисков и смягчение последствий чрезвычайных ситуаций природного и техногенного характера в условиях мирного и военного времени»</t>
  </si>
  <si>
    <t>Подпрограмма   «Укрепление правопорядка и общественной безопасности»</t>
  </si>
  <si>
    <t>Дооборудование образовательных организаций системой видеонаблюдения</t>
  </si>
  <si>
    <t>12 2 16 00000</t>
  </si>
  <si>
    <t>Финансовое управление администрации муниципального образования городского округа «Воркута»</t>
  </si>
  <si>
    <t>Подпрограмма  «Управление муниципальными финансами»</t>
  </si>
  <si>
    <t>Адаптация и дооборудование наиболее приоритетных объектов образования, физической культуры и спорта, культуры, транспорта, занятости, информации и связи техническими средствами для облегчения доступа и передвижения инвалидов и маломобильных групп населения</t>
  </si>
  <si>
    <t>Ликвидация и рекультивациянесанкционированных свалок, в том числе в пгт. Елецкий и пст. Сивомаскинский</t>
  </si>
  <si>
    <t>Глава муниципального образования городского округа «Воркута»</t>
  </si>
  <si>
    <t>2020 год</t>
  </si>
  <si>
    <t>Условно утверждаемые (утвержденные) расходы</t>
  </si>
  <si>
    <t>99 0 00 99990</t>
  </si>
  <si>
    <t>Без права расходования</t>
  </si>
  <si>
    <t>01 3 15 99000</t>
  </si>
  <si>
    <t>01 3 16 99000</t>
  </si>
  <si>
    <t>01 3 17 99000</t>
  </si>
  <si>
    <t>02 0 51 99000</t>
  </si>
  <si>
    <t>01 1 15 99000</t>
  </si>
  <si>
    <t>Реализация комплекса мер, направленных на повышение уровня и качества жизни отдельных категорий граждан, путём развития системы дополнительных мер социальной поодержки населения</t>
  </si>
  <si>
    <t>11 1 25 00000</t>
  </si>
  <si>
    <t>11 1 25 99000</t>
  </si>
  <si>
    <t>Подпрограмма «Доступная среда»</t>
  </si>
  <si>
    <t>Подпрограмма  «Доступная среда»</t>
  </si>
  <si>
    <t>Муниципальная программа муниципального образования городского округа «Воркута» «Формирование комфортной городской среды муниципального образования городского округа «Воркута»</t>
  </si>
  <si>
    <t>Оказание муниципальных услуг (выполнение работ) муниципальным архивом</t>
  </si>
  <si>
    <t>03 0 1А 00000</t>
  </si>
  <si>
    <t>03 0 1А 99000</t>
  </si>
  <si>
    <t>2021 год</t>
  </si>
  <si>
    <t>Осуществление полномочий по обеспечению жильем отдельных категорий граждан, установленных Федеральным законом от 24 ноября 1995 года N 181-ФЗ  «О социальной защите инвалидов в Российской Федерации»</t>
  </si>
  <si>
    <t>99 0 00 51760</t>
  </si>
  <si>
    <t>03 0 19 00000</t>
  </si>
  <si>
    <t>03 0 19 S2460</t>
  </si>
  <si>
    <t>02 0 27 99000</t>
  </si>
  <si>
    <t>02 0 27 00000</t>
  </si>
  <si>
    <t>Расходы связанные с исполнением судебных актов по обращению взыскания на средства местного бюджета</t>
  </si>
  <si>
    <t>03 0 1А S2690</t>
  </si>
  <si>
    <t>ПНО</t>
  </si>
  <si>
    <t>Проведение мероприятий по профилактике злоупотребления наркотическими средствами</t>
  </si>
  <si>
    <t>12 2 21 00000</t>
  </si>
  <si>
    <t xml:space="preserve">РАСПРЕДЕЛЕНИЕ БЮДЖЕТНЫХ АССИГНОВАНИЙ ПО ЦЕЛЕВЫМ СТАТЬЯМ (МУНИЦИПАЛЬНЫМ ПРОГРАММАМ МУНИЦИПАЛЬНОГО ОБРАЗОВАНИЯ ГОРОДСКОГО ОКРУГА  «ВОРКУТА» И НЕПРОГРАММНЫМ НАПРАВЛЕНИЯМ ДЕЯТЕЛЬНОСТИ), ГРУППАМ ВИДОВ РАСХОДОВ КЛАССИФИКАЦИИ  РАСХОДОВ БЮДЖЕТОВ НА ПЛАНОВЫЙ ПЕРИОД 2020 И 2021 ГОДОВ                                             </t>
  </si>
  <si>
    <t>ВЕДОМСТВЕННАЯ СТРУКТУРА РАСХОДОВ БЮДЖЕТА
МУНИЦИПАЛЬНОГО  ОБРАЗОВАНИЯ ГОРОДСКОГО  ОКРУГА  «ВОРКУТА»
НА  ПЛАНОВЫЙ ПЕРИОД 2020 И 2021 ГОДОВ</t>
  </si>
  <si>
    <t>Оказание муниципальных услуг (выполнение работ) учреждениями физкультурно-спортивной направленности, осуществляющих спортивную подготовку, реализующих программы по спортивной подготовке в соответствии с федеральными  стандартами спортивной подготовки</t>
  </si>
  <si>
    <t>Оказание муниципальных услуг (выполнение работ) учреждениями физкультурно-спортивной направленности, осуществляющих спортивную подготовку, реализующих программы по спортивной подготовке в соответствии с федеральными стандартаи спортивной подготовки</t>
  </si>
  <si>
    <t>Осуществление государственных полномочий Республики Коми, предусмотренных пунктами 7 - 10 статьи 1 Закона Республики Коми «О наделении органов местного самоуправления в Республике Коми отдельными государственными полномочиями Республики Коми»</t>
  </si>
  <si>
    <t>Осуществление государственных полномочий Республики Коми, предусмотренных пунктом 4 статьи 1 Закона Республики Коми «О наделении органов местного самоуправления в Республике Коми отдельными государственными полномочиями Республики Коми»</t>
  </si>
  <si>
    <t>Осуществление государственных полномочий Республики Коми, предусмотренных пунктом 6 статьи 1, статьями 2, 2(1) и 3 Закона Республики Коми «О наделении органов местного самоуправления в Республике Коми отдельными государственными полномочиями Республики Коми»</t>
  </si>
  <si>
    <t>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образования</t>
  </si>
  <si>
    <t>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культуры</t>
  </si>
  <si>
    <t>Управление общественных отношений, опеки и попечительства администрации муниципального образования городского округа  «Воркута»</t>
  </si>
  <si>
    <t>Подпрограмма «Переселение граждан из аварийного жилищного фонда»</t>
  </si>
  <si>
    <t>10 5 00 00000</t>
  </si>
  <si>
    <t>Региональный проект «Обеспечение устойчивого сокращения непригодного для проживания жилищного фонда»</t>
  </si>
  <si>
    <t>10 5 F3 00000</t>
  </si>
  <si>
    <t>Обеспечение мероприятий по расселению непригодного для проживания жилищного фонда</t>
  </si>
  <si>
    <t>10 5 F3 S9602</t>
  </si>
  <si>
    <t>Капитальные вложения в объекты государственной (муниципальной) собственности</t>
  </si>
  <si>
    <t>Оплата услуг по передаче данных в сети Интернет для обеспечения работы оборудования АПК «Безопасный город»</t>
  </si>
  <si>
    <t>99 0 00 73050</t>
  </si>
  <si>
    <t>Осуществление государственных полномочий Республики Коми, предусмотренных пунктами 11 и 12 статьи 1 Закона Республики Коми «О наделении органов местного самоуправления в Республике Коми отдельными государственными полномочиями Республики Коми»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</si>
</sst>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.0"/>
    <numFmt numFmtId="166" formatCode="?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name val="Times New Roman CYR"/>
      <charset val="204"/>
    </font>
    <font>
      <b/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6" fillId="0" borderId="0"/>
    <xf numFmtId="0" fontId="1" fillId="0" borderId="0"/>
    <xf numFmtId="0" fontId="6" fillId="0" borderId="0"/>
    <xf numFmtId="164" fontId="6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</cellStyleXfs>
  <cellXfs count="214">
    <xf numFmtId="0" fontId="0" fillId="0" borderId="0" xfId="0"/>
    <xf numFmtId="165" fontId="0" fillId="0" borderId="0" xfId="0" applyNumberFormat="1"/>
    <xf numFmtId="165" fontId="10" fillId="0" borderId="0" xfId="0" applyNumberFormat="1" applyFont="1" applyAlignment="1">
      <alignment vertical="top"/>
    </xf>
    <xf numFmtId="1" fontId="7" fillId="0" borderId="2" xfId="2" applyNumberFormat="1" applyFont="1" applyBorder="1" applyAlignment="1" applyProtection="1">
      <alignment horizontal="center" vertical="center"/>
      <protection locked="0"/>
    </xf>
    <xf numFmtId="0" fontId="4" fillId="0" borderId="1" xfId="3" applyFont="1" applyFill="1" applyBorder="1" applyAlignment="1" applyProtection="1">
      <alignment horizontal="center" vertical="top"/>
      <protection locked="0"/>
    </xf>
    <xf numFmtId="0" fontId="4" fillId="0" borderId="1" xfId="3" applyFont="1" applyFill="1" applyBorder="1" applyAlignment="1" applyProtection="1">
      <alignment horizontal="justify" vertical="top"/>
      <protection locked="0"/>
    </xf>
    <xf numFmtId="0" fontId="3" fillId="0" borderId="1" xfId="3" applyFont="1" applyFill="1" applyBorder="1" applyAlignment="1" applyProtection="1">
      <alignment horizontal="justify" vertical="top"/>
      <protection locked="0"/>
    </xf>
    <xf numFmtId="0" fontId="9" fillId="0" borderId="1" xfId="3" applyFont="1" applyFill="1" applyBorder="1" applyAlignment="1" applyProtection="1">
      <alignment horizontal="justify" vertical="top"/>
      <protection locked="0"/>
    </xf>
    <xf numFmtId="165" fontId="10" fillId="0" borderId="0" xfId="0" applyNumberFormat="1" applyFont="1" applyAlignment="1">
      <alignment horizontal="right" vertical="center"/>
    </xf>
    <xf numFmtId="49" fontId="3" fillId="0" borderId="1" xfId="0" applyNumberFormat="1" applyFont="1" applyFill="1" applyBorder="1" applyAlignment="1" applyProtection="1">
      <alignment horizontal="center" vertical="top"/>
      <protection locked="0"/>
    </xf>
    <xf numFmtId="49" fontId="3" fillId="0" borderId="1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Fill="1"/>
    <xf numFmtId="165" fontId="3" fillId="0" borderId="1" xfId="0" applyNumberFormat="1" applyFont="1" applyFill="1" applyBorder="1" applyAlignment="1" applyProtection="1">
      <alignment horizontal="left" vertical="top" wrapText="1"/>
      <protection locked="0"/>
    </xf>
    <xf numFmtId="165" fontId="3" fillId="0" borderId="1" xfId="0" applyNumberFormat="1" applyFont="1" applyFill="1" applyBorder="1" applyAlignment="1" applyProtection="1">
      <alignment horizontal="center" vertical="top"/>
      <protection locked="0"/>
    </xf>
    <xf numFmtId="165" fontId="3" fillId="0" borderId="1" xfId="0" applyNumberFormat="1" applyFont="1" applyFill="1" applyBorder="1" applyAlignment="1" applyProtection="1">
      <alignment horizontal="right" vertical="top"/>
      <protection locked="0"/>
    </xf>
    <xf numFmtId="165" fontId="4" fillId="0" borderId="1" xfId="0" applyNumberFormat="1" applyFont="1" applyFill="1" applyBorder="1" applyAlignment="1" applyProtection="1">
      <alignment horizontal="left" vertical="top" wrapText="1"/>
      <protection locked="0"/>
    </xf>
    <xf numFmtId="165" fontId="4" fillId="0" borderId="1" xfId="0" applyNumberFormat="1" applyFont="1" applyFill="1" applyBorder="1" applyAlignment="1" applyProtection="1">
      <alignment horizontal="center" vertical="top"/>
      <protection locked="0"/>
    </xf>
    <xf numFmtId="165" fontId="4" fillId="0" borderId="1" xfId="0" applyNumberFormat="1" applyFont="1" applyFill="1" applyBorder="1" applyAlignment="1" applyProtection="1">
      <alignment horizontal="right" vertical="top"/>
      <protection locked="0"/>
    </xf>
    <xf numFmtId="165" fontId="3" fillId="0" borderId="1" xfId="0" applyNumberFormat="1" applyFont="1" applyFill="1" applyBorder="1" applyAlignment="1" applyProtection="1">
      <alignment vertical="justify"/>
      <protection locked="0"/>
    </xf>
    <xf numFmtId="0" fontId="0" fillId="0" borderId="0" xfId="0" applyBorder="1"/>
    <xf numFmtId="165" fontId="10" fillId="0" borderId="0" xfId="0" applyNumberFormat="1" applyFont="1" applyBorder="1" applyAlignment="1">
      <alignment vertical="top"/>
    </xf>
    <xf numFmtId="0" fontId="3" fillId="0" borderId="1" xfId="3" applyNumberFormat="1" applyFont="1" applyFill="1" applyBorder="1" applyAlignment="1" applyProtection="1">
      <alignment horizontal="justify" vertical="top"/>
      <protection locked="0"/>
    </xf>
    <xf numFmtId="0" fontId="3" fillId="0" borderId="1" xfId="3" applyFont="1" applyFill="1" applyBorder="1" applyAlignment="1" applyProtection="1">
      <alignment horizontal="justify" vertical="top" wrapText="1"/>
      <protection locked="0"/>
    </xf>
    <xf numFmtId="0" fontId="8" fillId="0" borderId="1" xfId="3" applyFont="1" applyFill="1" applyBorder="1" applyAlignment="1" applyProtection="1">
      <alignment horizontal="justify" vertical="top" wrapText="1"/>
      <protection locked="0"/>
    </xf>
    <xf numFmtId="0" fontId="4" fillId="0" borderId="1" xfId="3" applyFont="1" applyFill="1" applyBorder="1" applyAlignment="1" applyProtection="1">
      <alignment horizontal="justify" vertical="top" wrapText="1"/>
      <protection locked="0"/>
    </xf>
    <xf numFmtId="0" fontId="0" fillId="0" borderId="3" xfId="0" applyBorder="1"/>
    <xf numFmtId="0" fontId="12" fillId="0" borderId="0" xfId="0" applyFont="1"/>
    <xf numFmtId="165" fontId="4" fillId="0" borderId="1" xfId="0" applyNumberFormat="1" applyFont="1" applyFill="1" applyBorder="1" applyAlignment="1">
      <alignment vertical="top"/>
    </xf>
    <xf numFmtId="165" fontId="8" fillId="0" borderId="1" xfId="0" applyNumberFormat="1" applyFont="1" applyFill="1" applyBorder="1" applyAlignment="1">
      <alignment vertical="top"/>
    </xf>
    <xf numFmtId="165" fontId="3" fillId="0" borderId="1" xfId="0" applyNumberFormat="1" applyFont="1" applyFill="1" applyBorder="1" applyAlignment="1">
      <alignment vertical="top"/>
    </xf>
    <xf numFmtId="0" fontId="3" fillId="0" borderId="3" xfId="3" applyFont="1" applyFill="1" applyBorder="1" applyAlignment="1" applyProtection="1">
      <alignment horizontal="justify" vertical="top"/>
      <protection locked="0"/>
    </xf>
    <xf numFmtId="165" fontId="3" fillId="0" borderId="1" xfId="0" applyNumberFormat="1" applyFont="1" applyFill="1" applyBorder="1" applyAlignment="1" applyProtection="1">
      <alignment horizontal="justify" vertical="top" wrapText="1"/>
      <protection locked="0"/>
    </xf>
    <xf numFmtId="0" fontId="3" fillId="0" borderId="1" xfId="1" applyFont="1" applyFill="1" applyBorder="1" applyAlignment="1" applyProtection="1">
      <alignment horizontal="justify" vertical="top" wrapText="1"/>
      <protection locked="0"/>
    </xf>
    <xf numFmtId="0" fontId="3" fillId="0" borderId="1" xfId="0" applyFont="1" applyFill="1" applyBorder="1" applyAlignment="1" applyProtection="1">
      <alignment horizontal="justify" vertical="top" wrapText="1"/>
      <protection locked="0"/>
    </xf>
    <xf numFmtId="0" fontId="15" fillId="0" borderId="1" xfId="3" applyFont="1" applyFill="1" applyBorder="1" applyAlignment="1" applyProtection="1">
      <alignment horizontal="justify" vertical="top"/>
      <protection locked="0"/>
    </xf>
    <xf numFmtId="0" fontId="0" fillId="0" borderId="3" xfId="0" applyBorder="1" applyAlignment="1">
      <alignment horizontal="right"/>
    </xf>
    <xf numFmtId="0" fontId="12" fillId="0" borderId="1" xfId="0" applyFont="1" applyFill="1" applyBorder="1" applyAlignment="1">
      <alignment horizontal="center"/>
    </xf>
    <xf numFmtId="3" fontId="7" fillId="0" borderId="2" xfId="2" applyNumberFormat="1" applyFont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justify" vertical="top" wrapText="1"/>
    </xf>
    <xf numFmtId="0" fontId="3" fillId="0" borderId="1" xfId="3" applyFont="1" applyFill="1" applyBorder="1" applyAlignment="1" applyProtection="1">
      <alignment horizontal="justify" vertical="center" wrapText="1"/>
      <protection locked="0"/>
    </xf>
    <xf numFmtId="165" fontId="4" fillId="0" borderId="1" xfId="0" applyNumberFormat="1" applyFont="1" applyFill="1" applyBorder="1" applyAlignment="1" applyProtection="1">
      <alignment horizontal="justify" vertical="top" wrapText="1"/>
      <protection locked="0"/>
    </xf>
    <xf numFmtId="49" fontId="4" fillId="0" borderId="2" xfId="3" applyNumberFormat="1" applyFont="1" applyBorder="1" applyAlignment="1" applyProtection="1">
      <alignment horizontal="center" vertical="center" wrapText="1"/>
      <protection locked="0"/>
    </xf>
    <xf numFmtId="165" fontId="4" fillId="0" borderId="2" xfId="3" applyNumberFormat="1" applyFont="1" applyBorder="1" applyAlignment="1" applyProtection="1">
      <alignment horizontal="center" vertical="center" wrapText="1"/>
      <protection locked="0"/>
    </xf>
    <xf numFmtId="3" fontId="3" fillId="0" borderId="1" xfId="0" applyNumberFormat="1" applyFont="1" applyFill="1" applyBorder="1" applyAlignment="1" applyProtection="1">
      <alignment horizontal="right" vertical="top"/>
      <protection locked="0"/>
    </xf>
    <xf numFmtId="0" fontId="3" fillId="0" borderId="1" xfId="0" applyFont="1" applyFill="1" applyBorder="1" applyAlignment="1">
      <alignment horizontal="justify" vertical="center" wrapText="1"/>
    </xf>
    <xf numFmtId="0" fontId="4" fillId="0" borderId="1" xfId="3" applyFont="1" applyFill="1" applyBorder="1" applyAlignment="1" applyProtection="1">
      <alignment horizontal="right" vertical="top"/>
      <protection locked="0"/>
    </xf>
    <xf numFmtId="165" fontId="13" fillId="0" borderId="1" xfId="0" applyNumberFormat="1" applyFont="1" applyFill="1" applyBorder="1" applyAlignment="1">
      <alignment vertical="top"/>
    </xf>
    <xf numFmtId="0" fontId="12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justify" vertical="top" wrapText="1"/>
    </xf>
    <xf numFmtId="0" fontId="8" fillId="0" borderId="1" xfId="3" applyFont="1" applyFill="1" applyBorder="1" applyAlignment="1" applyProtection="1">
      <alignment horizontal="right" vertical="top"/>
      <protection locked="0"/>
    </xf>
    <xf numFmtId="0" fontId="12" fillId="0" borderId="1" xfId="0" applyFont="1" applyFill="1" applyBorder="1"/>
    <xf numFmtId="0" fontId="3" fillId="0" borderId="1" xfId="0" applyFont="1" applyFill="1" applyBorder="1" applyAlignment="1">
      <alignment horizontal="right" vertical="top"/>
    </xf>
    <xf numFmtId="0" fontId="10" fillId="0" borderId="1" xfId="0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justify" wrapText="1"/>
    </xf>
    <xf numFmtId="0" fontId="0" fillId="0" borderId="0" xfId="0"/>
    <xf numFmtId="165" fontId="3" fillId="0" borderId="1" xfId="6" applyNumberFormat="1" applyFont="1" applyFill="1" applyBorder="1" applyAlignment="1" applyProtection="1">
      <alignment horizontal="center" vertical="top"/>
      <protection locked="0"/>
    </xf>
    <xf numFmtId="0" fontId="3" fillId="0" borderId="1" xfId="6" applyFont="1" applyFill="1" applyBorder="1" applyAlignment="1" applyProtection="1">
      <alignment horizontal="justify" vertical="top"/>
      <protection locked="0"/>
    </xf>
    <xf numFmtId="0" fontId="8" fillId="0" borderId="1" xfId="3" applyFont="1" applyFill="1" applyBorder="1" applyAlignment="1" applyProtection="1">
      <alignment horizontal="justify" vertical="top"/>
      <protection locked="0"/>
    </xf>
    <xf numFmtId="165" fontId="8" fillId="0" borderId="1" xfId="6" applyNumberFormat="1" applyFont="1" applyFill="1" applyBorder="1" applyAlignment="1" applyProtection="1">
      <alignment horizontal="center" vertical="top"/>
      <protection locked="0"/>
    </xf>
    <xf numFmtId="0" fontId="8" fillId="0" borderId="1" xfId="3" applyFont="1" applyFill="1" applyBorder="1" applyAlignment="1" applyProtection="1">
      <alignment horizontal="center" vertical="top"/>
      <protection locked="0"/>
    </xf>
    <xf numFmtId="0" fontId="3" fillId="0" borderId="1" xfId="3" applyFont="1" applyFill="1" applyBorder="1" applyAlignment="1" applyProtection="1">
      <alignment horizontal="center" vertical="top"/>
      <protection locked="0"/>
    </xf>
    <xf numFmtId="165" fontId="3" fillId="0" borderId="1" xfId="0" applyNumberFormat="1" applyFont="1" applyFill="1" applyBorder="1" applyAlignment="1">
      <alignment horizontal="right" vertical="top"/>
    </xf>
    <xf numFmtId="165" fontId="8" fillId="0" borderId="1" xfId="0" applyNumberFormat="1" applyFont="1" applyFill="1" applyBorder="1" applyAlignment="1">
      <alignment horizontal="right" vertical="top"/>
    </xf>
    <xf numFmtId="0" fontId="3" fillId="0" borderId="1" xfId="3" applyFont="1" applyFill="1" applyBorder="1" applyAlignment="1" applyProtection="1">
      <alignment horizontal="right" vertical="top"/>
      <protection locked="0"/>
    </xf>
    <xf numFmtId="0" fontId="3" fillId="0" borderId="1" xfId="6" applyFont="1" applyFill="1" applyBorder="1" applyAlignment="1" applyProtection="1">
      <alignment horizontal="left" vertical="top" wrapText="1"/>
      <protection locked="0"/>
    </xf>
    <xf numFmtId="0" fontId="3" fillId="0" borderId="1" xfId="6" applyFont="1" applyFill="1" applyBorder="1" applyAlignment="1" applyProtection="1">
      <alignment horizontal="justify" vertical="top" wrapText="1"/>
      <protection locked="0"/>
    </xf>
    <xf numFmtId="49" fontId="0" fillId="0" borderId="0" xfId="0" applyNumberFormat="1" applyAlignment="1">
      <alignment horizontal="center" vertical="center"/>
    </xf>
    <xf numFmtId="49" fontId="3" fillId="0" borderId="0" xfId="2" applyNumberFormat="1" applyFont="1" applyAlignment="1" applyProtection="1">
      <alignment horizontal="center" vertical="center"/>
      <protection locked="0"/>
    </xf>
    <xf numFmtId="49" fontId="0" fillId="0" borderId="0" xfId="0" applyNumberFormat="1" applyFill="1" applyAlignment="1">
      <alignment horizontal="center" vertical="center"/>
    </xf>
    <xf numFmtId="0" fontId="4" fillId="0" borderId="1" xfId="6" applyFont="1" applyFill="1" applyBorder="1" applyAlignment="1" applyProtection="1">
      <alignment horizontal="justify" vertical="top" wrapText="1"/>
      <protection locked="0"/>
    </xf>
    <xf numFmtId="165" fontId="3" fillId="0" borderId="3" xfId="0" applyNumberFormat="1" applyFont="1" applyBorder="1" applyAlignment="1">
      <alignment vertical="top"/>
    </xf>
    <xf numFmtId="165" fontId="4" fillId="3" borderId="4" xfId="6" applyNumberFormat="1" applyFont="1" applyFill="1" applyBorder="1" applyAlignment="1" applyProtection="1">
      <alignment horizontal="left" vertical="top"/>
      <protection locked="0"/>
    </xf>
    <xf numFmtId="1" fontId="4" fillId="3" borderId="1" xfId="6" applyNumberFormat="1" applyFont="1" applyFill="1" applyBorder="1" applyAlignment="1" applyProtection="1">
      <alignment horizontal="center"/>
      <protection locked="0"/>
    </xf>
    <xf numFmtId="0" fontId="0" fillId="3" borderId="4" xfId="0" applyFill="1" applyBorder="1"/>
    <xf numFmtId="165" fontId="4" fillId="3" borderId="4" xfId="0" applyNumberFormat="1" applyFont="1" applyFill="1" applyBorder="1" applyAlignment="1">
      <alignment horizontal="right" vertical="center"/>
    </xf>
    <xf numFmtId="165" fontId="4" fillId="0" borderId="1" xfId="6" applyNumberFormat="1" applyFont="1" applyFill="1" applyBorder="1" applyAlignment="1" applyProtection="1">
      <alignment horizontal="left" vertical="top"/>
      <protection locked="0"/>
    </xf>
    <xf numFmtId="1" fontId="4" fillId="0" borderId="1" xfId="6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165" fontId="10" fillId="0" borderId="1" xfId="0" applyNumberFormat="1" applyFont="1" applyFill="1" applyBorder="1" applyAlignment="1">
      <alignment horizontal="right" vertical="center"/>
    </xf>
    <xf numFmtId="165" fontId="4" fillId="3" borderId="1" xfId="6" applyNumberFormat="1" applyFont="1" applyFill="1" applyBorder="1" applyAlignment="1" applyProtection="1">
      <alignment horizontal="left" vertical="top" wrapText="1"/>
      <protection locked="0"/>
    </xf>
    <xf numFmtId="1" fontId="4" fillId="3" borderId="1" xfId="6" applyNumberFormat="1" applyFont="1" applyFill="1" applyBorder="1" applyAlignment="1" applyProtection="1">
      <alignment horizontal="center" vertical="top"/>
      <protection locked="0"/>
    </xf>
    <xf numFmtId="165" fontId="4" fillId="3" borderId="1" xfId="6" applyNumberFormat="1" applyFont="1" applyFill="1" applyBorder="1" applyAlignment="1" applyProtection="1">
      <alignment horizontal="center" vertical="top"/>
      <protection locked="0"/>
    </xf>
    <xf numFmtId="165" fontId="4" fillId="3" borderId="1" xfId="6" applyNumberFormat="1" applyFont="1" applyFill="1" applyBorder="1" applyAlignment="1" applyProtection="1">
      <alignment horizontal="right" vertical="top"/>
      <protection locked="0"/>
    </xf>
    <xf numFmtId="165" fontId="11" fillId="3" borderId="1" xfId="0" applyNumberFormat="1" applyFont="1" applyFill="1" applyBorder="1" applyAlignment="1">
      <alignment vertical="top"/>
    </xf>
    <xf numFmtId="165" fontId="3" fillId="0" borderId="1" xfId="6" applyNumberFormat="1" applyFont="1" applyFill="1" applyBorder="1" applyProtection="1">
      <protection locked="0"/>
    </xf>
    <xf numFmtId="1" fontId="3" fillId="0" borderId="1" xfId="6" applyNumberFormat="1" applyFont="1" applyFill="1" applyBorder="1" applyProtection="1">
      <protection locked="0"/>
    </xf>
    <xf numFmtId="165" fontId="4" fillId="0" borderId="1" xfId="6" applyNumberFormat="1" applyFont="1" applyFill="1" applyBorder="1" applyAlignment="1" applyProtection="1">
      <alignment horizontal="left" vertical="top" wrapText="1"/>
      <protection locked="0"/>
    </xf>
    <xf numFmtId="1" fontId="4" fillId="0" borderId="1" xfId="6" applyNumberFormat="1" applyFont="1" applyFill="1" applyBorder="1" applyAlignment="1" applyProtection="1">
      <alignment horizontal="center" vertical="top"/>
      <protection locked="0"/>
    </xf>
    <xf numFmtId="165" fontId="4" fillId="0" borderId="1" xfId="6" applyNumberFormat="1" applyFont="1" applyFill="1" applyBorder="1" applyAlignment="1" applyProtection="1">
      <alignment horizontal="center" vertical="top"/>
      <protection locked="0"/>
    </xf>
    <xf numFmtId="165" fontId="3" fillId="0" borderId="1" xfId="6" applyNumberFormat="1" applyFont="1" applyFill="1" applyBorder="1" applyAlignment="1" applyProtection="1">
      <alignment horizontal="justify" vertical="top" wrapText="1"/>
      <protection locked="0"/>
    </xf>
    <xf numFmtId="1" fontId="3" fillId="0" borderId="1" xfId="6" applyNumberFormat="1" applyFont="1" applyFill="1" applyBorder="1" applyAlignment="1" applyProtection="1">
      <alignment horizontal="center" vertical="top"/>
      <protection locked="0"/>
    </xf>
    <xf numFmtId="165" fontId="3" fillId="0" borderId="1" xfId="6" applyNumberFormat="1" applyFont="1" applyFill="1" applyBorder="1" applyAlignment="1" applyProtection="1">
      <alignment horizontal="right" vertical="top"/>
      <protection locked="0"/>
    </xf>
    <xf numFmtId="1" fontId="3" fillId="0" borderId="1" xfId="6" applyNumberFormat="1" applyFont="1" applyFill="1" applyBorder="1" applyAlignment="1" applyProtection="1">
      <alignment horizontal="center" vertical="center"/>
      <protection locked="0"/>
    </xf>
    <xf numFmtId="0" fontId="3" fillId="0" borderId="1" xfId="6" applyNumberFormat="1" applyFont="1" applyFill="1" applyBorder="1" applyAlignment="1" applyProtection="1">
      <alignment horizontal="center" vertical="center"/>
      <protection locked="0"/>
    </xf>
    <xf numFmtId="0" fontId="3" fillId="0" borderId="1" xfId="6" applyNumberFormat="1" applyFont="1" applyFill="1" applyBorder="1" applyAlignment="1" applyProtection="1">
      <alignment horizontal="right" vertical="center"/>
      <protection locked="0"/>
    </xf>
    <xf numFmtId="165" fontId="16" fillId="0" borderId="1" xfId="0" applyNumberFormat="1" applyFont="1" applyFill="1" applyBorder="1" applyAlignment="1">
      <alignment vertical="top"/>
    </xf>
    <xf numFmtId="49" fontId="4" fillId="3" borderId="1" xfId="6" applyNumberFormat="1" applyFont="1" applyFill="1" applyBorder="1" applyAlignment="1" applyProtection="1">
      <alignment horizontal="justify" vertical="top" wrapText="1"/>
      <protection locked="0"/>
    </xf>
    <xf numFmtId="165" fontId="4" fillId="3" borderId="1" xfId="0" applyNumberFormat="1" applyFont="1" applyFill="1" applyBorder="1" applyAlignment="1">
      <alignment vertical="top"/>
    </xf>
    <xf numFmtId="165" fontId="4" fillId="0" borderId="1" xfId="6" applyNumberFormat="1" applyFont="1" applyFill="1" applyBorder="1" applyAlignment="1" applyProtection="1">
      <alignment horizontal="right" vertical="top"/>
      <protection locked="0"/>
    </xf>
    <xf numFmtId="165" fontId="4" fillId="0" borderId="1" xfId="6" applyNumberFormat="1" applyFont="1" applyFill="1" applyBorder="1" applyAlignment="1" applyProtection="1">
      <alignment horizontal="justify" vertical="top" wrapText="1"/>
      <protection locked="0"/>
    </xf>
    <xf numFmtId="3" fontId="3" fillId="0" borderId="1" xfId="6" applyNumberFormat="1" applyFont="1" applyFill="1" applyBorder="1" applyAlignment="1" applyProtection="1">
      <alignment horizontal="right" vertical="top"/>
      <protection locked="0"/>
    </xf>
    <xf numFmtId="1" fontId="0" fillId="0" borderId="1" xfId="0" applyNumberFormat="1" applyFill="1" applyBorder="1"/>
    <xf numFmtId="165" fontId="10" fillId="0" borderId="1" xfId="0" applyNumberFormat="1" applyFont="1" applyFill="1" applyBorder="1" applyAlignment="1">
      <alignment vertical="top"/>
    </xf>
    <xf numFmtId="165" fontId="11" fillId="0" borderId="1" xfId="0" applyNumberFormat="1" applyFont="1" applyFill="1" applyBorder="1" applyAlignment="1">
      <alignment vertical="top"/>
    </xf>
    <xf numFmtId="0" fontId="12" fillId="0" borderId="1" xfId="0" applyFont="1" applyFill="1" applyBorder="1" applyAlignment="1">
      <alignment horizontal="right" vertical="top"/>
    </xf>
    <xf numFmtId="1" fontId="8" fillId="0" borderId="1" xfId="6" applyNumberFormat="1" applyFont="1" applyFill="1" applyBorder="1" applyAlignment="1" applyProtection="1">
      <alignment horizontal="center" vertical="top"/>
      <protection locked="0"/>
    </xf>
    <xf numFmtId="0" fontId="3" fillId="4" borderId="1" xfId="3" applyFont="1" applyFill="1" applyBorder="1" applyAlignment="1" applyProtection="1">
      <alignment horizontal="justify" vertical="top"/>
      <protection locked="0"/>
    </xf>
    <xf numFmtId="1" fontId="3" fillId="4" borderId="1" xfId="6" applyNumberFormat="1" applyFont="1" applyFill="1" applyBorder="1" applyAlignment="1" applyProtection="1">
      <alignment horizontal="center" vertical="top"/>
      <protection locked="0"/>
    </xf>
    <xf numFmtId="0" fontId="3" fillId="4" borderId="1" xfId="3" applyFont="1" applyFill="1" applyBorder="1" applyAlignment="1" applyProtection="1">
      <alignment horizontal="center" vertical="top"/>
      <protection locked="0"/>
    </xf>
    <xf numFmtId="165" fontId="3" fillId="4" borderId="1" xfId="0" applyNumberFormat="1" applyFont="1" applyFill="1" applyBorder="1" applyAlignment="1">
      <alignment vertical="top"/>
    </xf>
    <xf numFmtId="1" fontId="3" fillId="0" borderId="1" xfId="3" applyNumberFormat="1" applyFont="1" applyFill="1" applyBorder="1" applyAlignment="1" applyProtection="1">
      <alignment horizontal="center" vertical="top"/>
      <protection locked="0"/>
    </xf>
    <xf numFmtId="0" fontId="12" fillId="0" borderId="1" xfId="0" applyFont="1" applyFill="1" applyBorder="1" applyAlignment="1">
      <alignment horizontal="right"/>
    </xf>
    <xf numFmtId="0" fontId="8" fillId="0" borderId="1" xfId="3" applyFont="1" applyFill="1" applyBorder="1" applyAlignment="1" applyProtection="1">
      <alignment vertical="top"/>
      <protection locked="0"/>
    </xf>
    <xf numFmtId="0" fontId="3" fillId="0" borderId="1" xfId="6" applyFont="1" applyFill="1" applyBorder="1" applyAlignment="1" applyProtection="1">
      <alignment horizontal="justify" vertical="center" wrapText="1"/>
      <protection locked="0"/>
    </xf>
    <xf numFmtId="0" fontId="14" fillId="0" borderId="1" xfId="0" applyFont="1" applyFill="1" applyBorder="1" applyAlignment="1">
      <alignment horizontal="right"/>
    </xf>
    <xf numFmtId="0" fontId="15" fillId="0" borderId="1" xfId="3" applyFont="1" applyFill="1" applyBorder="1" applyAlignment="1" applyProtection="1">
      <alignment horizontal="center" vertical="top"/>
      <protection locked="0"/>
    </xf>
    <xf numFmtId="0" fontId="0" fillId="0" borderId="1" xfId="0" applyFill="1" applyBorder="1" applyAlignment="1">
      <alignment horizontal="right"/>
    </xf>
    <xf numFmtId="165" fontId="15" fillId="0" borderId="1" xfId="0" applyNumberFormat="1" applyFont="1" applyFill="1" applyBorder="1" applyAlignment="1">
      <alignment vertical="top"/>
    </xf>
    <xf numFmtId="0" fontId="10" fillId="0" borderId="1" xfId="3" applyFont="1" applyFill="1" applyBorder="1" applyAlignment="1" applyProtection="1">
      <alignment horizontal="center" vertical="top"/>
      <protection locked="0"/>
    </xf>
    <xf numFmtId="165" fontId="4" fillId="3" borderId="1" xfId="6" applyNumberFormat="1" applyFont="1" applyFill="1" applyBorder="1" applyAlignment="1" applyProtection="1">
      <alignment horizontal="justify" vertical="top" wrapText="1"/>
      <protection locked="0"/>
    </xf>
    <xf numFmtId="0" fontId="10" fillId="0" borderId="1" xfId="0" applyFont="1" applyFill="1" applyBorder="1" applyAlignment="1">
      <alignment horizontal="justify" vertical="top"/>
    </xf>
    <xf numFmtId="0" fontId="10" fillId="0" borderId="1" xfId="0" applyFont="1" applyFill="1" applyBorder="1" applyAlignment="1">
      <alignment horizontal="left" vertical="top" wrapText="1"/>
    </xf>
    <xf numFmtId="0" fontId="3" fillId="0" borderId="1" xfId="6" applyFont="1" applyFill="1" applyBorder="1" applyAlignment="1" applyProtection="1">
      <alignment vertical="top" wrapText="1"/>
      <protection locked="0"/>
    </xf>
    <xf numFmtId="0" fontId="3" fillId="0" borderId="1" xfId="3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>
      <alignment wrapText="1"/>
    </xf>
    <xf numFmtId="0" fontId="0" fillId="0" borderId="1" xfId="0" applyFill="1" applyBorder="1" applyAlignment="1">
      <alignment horizontal="center" vertical="top"/>
    </xf>
    <xf numFmtId="165" fontId="4" fillId="0" borderId="1" xfId="6" applyNumberFormat="1" applyFont="1" applyFill="1" applyBorder="1" applyAlignment="1" applyProtection="1">
      <alignment vertical="top" wrapText="1"/>
      <protection locked="0"/>
    </xf>
    <xf numFmtId="0" fontId="4" fillId="3" borderId="1" xfId="3" applyFont="1" applyFill="1" applyBorder="1" applyAlignment="1" applyProtection="1">
      <alignment horizontal="justify" vertical="top"/>
      <protection locked="0"/>
    </xf>
    <xf numFmtId="0" fontId="0" fillId="3" borderId="1" xfId="0" applyFill="1" applyBorder="1"/>
    <xf numFmtId="0" fontId="9" fillId="0" borderId="1" xfId="3" applyFont="1" applyFill="1" applyBorder="1" applyAlignment="1" applyProtection="1">
      <alignment horizontal="center" vertical="top"/>
      <protection locked="0"/>
    </xf>
    <xf numFmtId="0" fontId="14" fillId="0" borderId="1" xfId="0" applyFont="1" applyFill="1" applyBorder="1" applyAlignment="1">
      <alignment horizontal="right" vertical="top"/>
    </xf>
    <xf numFmtId="3" fontId="3" fillId="0" borderId="1" xfId="3" applyNumberFormat="1" applyFont="1" applyFill="1" applyBorder="1" applyAlignment="1" applyProtection="1">
      <alignment horizontal="center" vertical="top"/>
      <protection locked="0"/>
    </xf>
    <xf numFmtId="0" fontId="3" fillId="0" borderId="1" xfId="7" applyFont="1" applyFill="1" applyBorder="1" applyAlignment="1" applyProtection="1">
      <alignment horizontal="justify" vertical="top"/>
      <protection locked="0"/>
    </xf>
    <xf numFmtId="0" fontId="3" fillId="0" borderId="1" xfId="9" applyFont="1" applyFill="1" applyBorder="1" applyAlignment="1" applyProtection="1">
      <alignment horizontal="justify" vertical="top" wrapText="1"/>
      <protection locked="0"/>
    </xf>
    <xf numFmtId="0" fontId="0" fillId="0" borderId="1" xfId="0" applyFill="1" applyBorder="1" applyAlignment="1">
      <alignment horizontal="center"/>
    </xf>
    <xf numFmtId="0" fontId="9" fillId="0" borderId="1" xfId="3" applyFont="1" applyFill="1" applyBorder="1" applyAlignment="1" applyProtection="1">
      <alignment horizontal="right" vertical="top"/>
      <protection locked="0"/>
    </xf>
    <xf numFmtId="0" fontId="3" fillId="0" borderId="1" xfId="0" applyFont="1" applyFill="1" applyBorder="1" applyAlignment="1" applyProtection="1">
      <alignment horizontal="justify" vertical="top"/>
      <protection locked="0"/>
    </xf>
    <xf numFmtId="0" fontId="13" fillId="0" borderId="1" xfId="3" applyFont="1" applyFill="1" applyBorder="1" applyAlignment="1" applyProtection="1">
      <alignment horizontal="center" vertical="top"/>
      <protection locked="0"/>
    </xf>
    <xf numFmtId="165" fontId="3" fillId="3" borderId="1" xfId="6" applyNumberFormat="1" applyFont="1" applyFill="1" applyBorder="1" applyAlignment="1" applyProtection="1">
      <alignment horizontal="center" vertical="top"/>
      <protection locked="0"/>
    </xf>
    <xf numFmtId="165" fontId="3" fillId="3" borderId="1" xfId="6" applyNumberFormat="1" applyFont="1" applyFill="1" applyBorder="1" applyAlignment="1" applyProtection="1">
      <alignment horizontal="right" vertical="top"/>
      <protection locked="0"/>
    </xf>
    <xf numFmtId="165" fontId="18" fillId="0" borderId="1" xfId="0" applyNumberFormat="1" applyFont="1" applyFill="1" applyBorder="1" applyAlignment="1">
      <alignment vertical="top"/>
    </xf>
    <xf numFmtId="1" fontId="0" fillId="0" borderId="3" xfId="0" applyNumberFormat="1" applyBorder="1"/>
    <xf numFmtId="0" fontId="4" fillId="3" borderId="4" xfId="3" applyFont="1" applyFill="1" applyBorder="1" applyAlignment="1" applyProtection="1">
      <alignment horizontal="center" vertical="top"/>
      <protection locked="0"/>
    </xf>
    <xf numFmtId="165" fontId="4" fillId="3" borderId="4" xfId="0" applyNumberFormat="1" applyFont="1" applyFill="1" applyBorder="1" applyAlignment="1">
      <alignment horizontal="right" vertical="top"/>
    </xf>
    <xf numFmtId="0" fontId="4" fillId="3" borderId="1" xfId="3" applyFont="1" applyFill="1" applyBorder="1" applyAlignment="1" applyProtection="1">
      <alignment horizontal="center" vertical="top"/>
      <protection locked="0"/>
    </xf>
    <xf numFmtId="165" fontId="4" fillId="3" borderId="1" xfId="0" applyNumberFormat="1" applyFont="1" applyFill="1" applyBorder="1" applyAlignment="1">
      <alignment horizontal="right" vertical="top"/>
    </xf>
    <xf numFmtId="0" fontId="4" fillId="3" borderId="1" xfId="3" applyFont="1" applyFill="1" applyBorder="1" applyAlignment="1" applyProtection="1">
      <alignment horizontal="justify" vertical="top" wrapText="1"/>
      <protection locked="0"/>
    </xf>
    <xf numFmtId="0" fontId="4" fillId="3" borderId="1" xfId="6" applyFont="1" applyFill="1" applyBorder="1" applyAlignment="1" applyProtection="1">
      <alignment horizontal="justify" vertical="top"/>
      <protection locked="0"/>
    </xf>
    <xf numFmtId="0" fontId="4" fillId="3" borderId="1" xfId="3" applyFont="1" applyFill="1" applyBorder="1" applyAlignment="1" applyProtection="1">
      <alignment horizontal="right" vertical="top"/>
      <protection locked="0"/>
    </xf>
    <xf numFmtId="165" fontId="3" fillId="0" borderId="3" xfId="0" applyNumberFormat="1" applyFont="1" applyBorder="1" applyAlignment="1">
      <alignment horizontal="right" vertical="top"/>
    </xf>
    <xf numFmtId="0" fontId="3" fillId="0" borderId="1" xfId="0" applyNumberFormat="1" applyFont="1" applyFill="1" applyBorder="1" applyAlignment="1">
      <alignment horizontal="center" vertical="top"/>
    </xf>
    <xf numFmtId="49" fontId="3" fillId="0" borderId="1" xfId="0" applyNumberFormat="1" applyFont="1" applyFill="1" applyBorder="1" applyAlignment="1" applyProtection="1">
      <alignment horizontal="justify" vertical="top" wrapText="1"/>
      <protection locked="0"/>
    </xf>
    <xf numFmtId="0" fontId="3" fillId="0" borderId="1" xfId="3" applyFont="1" applyBorder="1" applyAlignment="1" applyProtection="1">
      <alignment horizontal="center" vertical="top"/>
      <protection locked="0"/>
    </xf>
    <xf numFmtId="165" fontId="3" fillId="0" borderId="1" xfId="0" applyNumberFormat="1" applyFont="1" applyBorder="1" applyAlignment="1">
      <alignment vertical="top"/>
    </xf>
    <xf numFmtId="0" fontId="4" fillId="3" borderId="4" xfId="3" applyFont="1" applyFill="1" applyBorder="1" applyAlignment="1" applyProtection="1">
      <alignment horizontal="justify" vertical="top"/>
      <protection locked="0"/>
    </xf>
    <xf numFmtId="0" fontId="0" fillId="0" borderId="1" xfId="0" applyFill="1" applyBorder="1" applyAlignment="1">
      <alignment vertical="top"/>
    </xf>
    <xf numFmtId="0" fontId="10" fillId="0" borderId="1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0" borderId="3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4" fillId="3" borderId="4" xfId="3" applyFont="1" applyFill="1" applyBorder="1" applyAlignment="1" applyProtection="1">
      <alignment horizontal="right" vertical="top"/>
      <protection locked="0"/>
    </xf>
    <xf numFmtId="0" fontId="0" fillId="0" borderId="1" xfId="0" applyFill="1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0" fontId="0" fillId="0" borderId="0" xfId="0" applyAlignment="1">
      <alignment horizontal="right" vertical="top"/>
    </xf>
    <xf numFmtId="49" fontId="4" fillId="0" borderId="2" xfId="3" applyNumberFormat="1" applyFont="1" applyBorder="1" applyAlignment="1" applyProtection="1">
      <alignment horizontal="center" vertical="top" wrapText="1"/>
      <protection locked="0"/>
    </xf>
    <xf numFmtId="165" fontId="4" fillId="0" borderId="2" xfId="3" applyNumberFormat="1" applyFont="1" applyBorder="1" applyAlignment="1" applyProtection="1">
      <alignment horizontal="center" vertical="top" wrapText="1"/>
      <protection locked="0"/>
    </xf>
    <xf numFmtId="0" fontId="7" fillId="0" borderId="2" xfId="3" applyFont="1" applyFill="1" applyBorder="1" applyAlignment="1" applyProtection="1">
      <alignment horizontal="center" vertical="center"/>
      <protection locked="0"/>
    </xf>
    <xf numFmtId="0" fontId="7" fillId="0" borderId="2" xfId="3" applyFont="1" applyBorder="1" applyAlignment="1" applyProtection="1">
      <alignment horizontal="center" vertical="center"/>
      <protection locked="0"/>
    </xf>
    <xf numFmtId="165" fontId="7" fillId="0" borderId="2" xfId="3" applyNumberFormat="1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right" vertical="top"/>
    </xf>
    <xf numFmtId="165" fontId="3" fillId="0" borderId="0" xfId="0" applyNumberFormat="1" applyFont="1" applyAlignment="1">
      <alignment horizontal="right" vertical="top"/>
    </xf>
    <xf numFmtId="0" fontId="4" fillId="0" borderId="1" xfId="6" applyFont="1" applyFill="1" applyBorder="1" applyAlignment="1" applyProtection="1">
      <alignment horizontal="justify" vertical="top"/>
      <protection locked="0"/>
    </xf>
    <xf numFmtId="0" fontId="12" fillId="0" borderId="0" xfId="0" applyFont="1" applyFill="1"/>
    <xf numFmtId="0" fontId="10" fillId="0" borderId="1" xfId="0" applyFont="1" applyFill="1" applyBorder="1" applyAlignment="1"/>
    <xf numFmtId="0" fontId="3" fillId="0" borderId="1" xfId="0" applyFont="1" applyFill="1" applyBorder="1" applyAlignment="1"/>
    <xf numFmtId="49" fontId="0" fillId="0" borderId="0" xfId="0" applyNumberFormat="1" applyFill="1" applyAlignment="1">
      <alignment horizontal="left" vertical="center"/>
    </xf>
    <xf numFmtId="0" fontId="0" fillId="0" borderId="0" xfId="0"/>
    <xf numFmtId="0" fontId="3" fillId="0" borderId="1" xfId="6" applyFont="1" applyFill="1" applyBorder="1" applyAlignment="1" applyProtection="1">
      <alignment horizontal="justify" vertical="top"/>
      <protection locked="0"/>
    </xf>
    <xf numFmtId="165" fontId="3" fillId="0" borderId="1" xfId="0" applyNumberFormat="1" applyFont="1" applyFill="1" applyBorder="1" applyAlignment="1">
      <alignment horizontal="right" vertical="top"/>
    </xf>
    <xf numFmtId="0" fontId="10" fillId="0" borderId="1" xfId="3" applyFont="1" applyFill="1" applyBorder="1" applyAlignment="1" applyProtection="1">
      <alignment horizontal="center" vertical="top"/>
      <protection locked="0"/>
    </xf>
    <xf numFmtId="1" fontId="3" fillId="0" borderId="1" xfId="6" applyNumberFormat="1" applyFont="1" applyFill="1" applyBorder="1" applyAlignment="1" applyProtection="1">
      <alignment horizontal="center" vertical="top"/>
      <protection locked="0"/>
    </xf>
    <xf numFmtId="0" fontId="3" fillId="0" borderId="1" xfId="3" applyFont="1" applyFill="1" applyBorder="1" applyAlignment="1" applyProtection="1">
      <alignment horizontal="right" vertical="top"/>
      <protection locked="0"/>
    </xf>
    <xf numFmtId="0" fontId="3" fillId="0" borderId="1" xfId="6" applyFont="1" applyFill="1" applyBorder="1" applyAlignment="1" applyProtection="1">
      <alignment horizontal="justify" vertical="top"/>
      <protection locked="0"/>
    </xf>
    <xf numFmtId="0" fontId="3" fillId="0" borderId="1" xfId="3" applyFont="1" applyFill="1" applyBorder="1" applyAlignment="1" applyProtection="1">
      <alignment horizontal="center" vertical="top"/>
      <protection locked="0"/>
    </xf>
    <xf numFmtId="0" fontId="3" fillId="0" borderId="1" xfId="3" applyFont="1" applyFill="1" applyBorder="1" applyAlignment="1" applyProtection="1">
      <alignment horizontal="right" vertical="top"/>
      <protection locked="0"/>
    </xf>
    <xf numFmtId="0" fontId="10" fillId="0" borderId="1" xfId="0" applyFont="1" applyFill="1" applyBorder="1" applyAlignment="1">
      <alignment horizontal="justify" vertical="top" wrapText="1"/>
    </xf>
    <xf numFmtId="0" fontId="0" fillId="0" borderId="0" xfId="0" applyAlignment="1">
      <alignment horizontal="right" vertical="center"/>
    </xf>
    <xf numFmtId="0" fontId="0" fillId="0" borderId="0" xfId="0"/>
    <xf numFmtId="0" fontId="3" fillId="0" borderId="1" xfId="6" applyFont="1" applyFill="1" applyBorder="1" applyAlignment="1" applyProtection="1">
      <alignment horizontal="justify" vertical="top"/>
      <protection locked="0"/>
    </xf>
    <xf numFmtId="0" fontId="0" fillId="0" borderId="0" xfId="0" applyFill="1"/>
    <xf numFmtId="165" fontId="4" fillId="0" borderId="1" xfId="0" applyNumberFormat="1" applyFont="1" applyFill="1" applyBorder="1" applyAlignment="1">
      <alignment vertical="top"/>
    </xf>
    <xf numFmtId="1" fontId="3" fillId="0" borderId="1" xfId="6" applyNumberFormat="1" applyFont="1" applyFill="1" applyBorder="1" applyAlignment="1" applyProtection="1">
      <alignment horizontal="center" vertical="top"/>
      <protection locked="0"/>
    </xf>
    <xf numFmtId="0" fontId="3" fillId="0" borderId="1" xfId="3" applyFont="1" applyFill="1" applyBorder="1" applyAlignment="1" applyProtection="1">
      <alignment horizontal="center" vertical="top"/>
      <protection locked="0"/>
    </xf>
    <xf numFmtId="0" fontId="3" fillId="0" borderId="1" xfId="3" applyFont="1" applyFill="1" applyBorder="1" applyAlignment="1" applyProtection="1">
      <alignment horizontal="right" vertical="top"/>
      <protection locked="0"/>
    </xf>
    <xf numFmtId="165" fontId="4" fillId="3" borderId="1" xfId="0" applyNumberFormat="1" applyFont="1" applyFill="1" applyBorder="1" applyAlignment="1">
      <alignment horizontal="right" vertical="top"/>
    </xf>
    <xf numFmtId="0" fontId="8" fillId="0" borderId="1" xfId="6" applyFont="1" applyFill="1" applyBorder="1" applyAlignment="1" applyProtection="1">
      <alignment horizontal="justify" vertical="top" wrapText="1"/>
      <protection locked="0"/>
    </xf>
    <xf numFmtId="0" fontId="10" fillId="0" borderId="1" xfId="0" applyFont="1" applyFill="1" applyBorder="1" applyAlignment="1">
      <alignment horizontal="justify" wrapText="1"/>
    </xf>
    <xf numFmtId="166" fontId="17" fillId="2" borderId="0" xfId="3" applyNumberFormat="1" applyFont="1" applyFill="1" applyBorder="1" applyAlignment="1" applyProtection="1">
      <alignment horizontal="center" vertical="top" wrapText="1" justifyLastLine="1"/>
      <protection locked="0"/>
    </xf>
    <xf numFmtId="165" fontId="4" fillId="0" borderId="9" xfId="3" applyNumberFormat="1" applyFont="1" applyBorder="1" applyAlignment="1" applyProtection="1">
      <alignment horizontal="center" vertical="center" wrapText="1"/>
      <protection locked="0"/>
    </xf>
    <xf numFmtId="165" fontId="4" fillId="0" borderId="10" xfId="3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49" fontId="4" fillId="0" borderId="4" xfId="3" applyNumberFormat="1" applyFont="1" applyFill="1" applyBorder="1" applyAlignment="1" applyProtection="1">
      <alignment horizontal="center" vertical="center" wrapText="1"/>
      <protection locked="0"/>
    </xf>
    <xf numFmtId="49" fontId="4" fillId="0" borderId="3" xfId="3" applyNumberFormat="1" applyFont="1" applyFill="1" applyBorder="1" applyAlignment="1" applyProtection="1">
      <alignment horizontal="center" vertical="center" wrapText="1"/>
      <protection locked="0"/>
    </xf>
    <xf numFmtId="49" fontId="4" fillId="0" borderId="4" xfId="3" applyNumberFormat="1" applyFont="1" applyBorder="1" applyAlignment="1" applyProtection="1">
      <alignment horizontal="center" vertical="center" wrapText="1"/>
      <protection locked="0"/>
    </xf>
    <xf numFmtId="49" fontId="4" fillId="0" borderId="3" xfId="3" applyNumberFormat="1" applyFont="1" applyBorder="1" applyAlignment="1" applyProtection="1">
      <alignment horizontal="center" vertical="center" wrapText="1"/>
      <protection locked="0"/>
    </xf>
    <xf numFmtId="165" fontId="3" fillId="0" borderId="0" xfId="2" applyNumberFormat="1" applyFont="1" applyAlignment="1" applyProtection="1">
      <alignment horizontal="right"/>
      <protection locked="0"/>
    </xf>
    <xf numFmtId="165" fontId="3" fillId="0" borderId="0" xfId="2" applyNumberFormat="1" applyFont="1" applyAlignment="1" applyProtection="1">
      <alignment horizontal="center" vertical="center" wrapText="1"/>
      <protection locked="0"/>
    </xf>
    <xf numFmtId="165" fontId="5" fillId="0" borderId="4" xfId="2" applyNumberFormat="1" applyFont="1" applyBorder="1" applyAlignment="1" applyProtection="1">
      <alignment horizontal="center" vertical="center"/>
      <protection locked="0"/>
    </xf>
    <xf numFmtId="165" fontId="5" fillId="0" borderId="1" xfId="2" applyNumberFormat="1" applyFont="1" applyBorder="1" applyAlignment="1" applyProtection="1">
      <alignment horizontal="center" vertical="center"/>
      <protection locked="0"/>
    </xf>
    <xf numFmtId="165" fontId="5" fillId="0" borderId="3" xfId="2" applyNumberFormat="1" applyFont="1" applyBorder="1" applyAlignment="1" applyProtection="1">
      <alignment horizontal="center" vertical="center"/>
      <protection locked="0"/>
    </xf>
    <xf numFmtId="165" fontId="4" fillId="0" borderId="5" xfId="3" applyNumberFormat="1" applyFont="1" applyBorder="1" applyAlignment="1" applyProtection="1">
      <alignment horizontal="center" vertical="center" wrapText="1"/>
      <protection locked="0"/>
    </xf>
    <xf numFmtId="165" fontId="4" fillId="0" borderId="6" xfId="3" applyNumberFormat="1" applyFont="1" applyBorder="1" applyAlignment="1" applyProtection="1">
      <alignment horizontal="center" vertical="center" wrapText="1"/>
      <protection locked="0"/>
    </xf>
    <xf numFmtId="165" fontId="4" fillId="0" borderId="7" xfId="3" applyNumberFormat="1" applyFont="1" applyBorder="1" applyAlignment="1" applyProtection="1">
      <alignment horizontal="center" vertical="center" wrapText="1"/>
      <protection locked="0"/>
    </xf>
    <xf numFmtId="165" fontId="4" fillId="0" borderId="8" xfId="3" applyNumberFormat="1" applyFont="1" applyBorder="1" applyAlignment="1" applyProtection="1">
      <alignment horizontal="center" vertical="center" wrapText="1"/>
      <protection locked="0"/>
    </xf>
  </cellXfs>
  <cellStyles count="12">
    <cellStyle name="Обычный" xfId="0" builtinId="0"/>
    <cellStyle name="Обычный 2" xfId="2"/>
    <cellStyle name="Обычный 2 2" xfId="6"/>
    <cellStyle name="Обычный 2 3" xfId="9"/>
    <cellStyle name="Обычный 3" xfId="3"/>
    <cellStyle name="Обычный 3 2" xfId="4"/>
    <cellStyle name="Обычный 3 2 2" xfId="7"/>
    <cellStyle name="Обычный 3 2 3" xfId="10"/>
    <cellStyle name="Обычный 4" xfId="1"/>
    <cellStyle name="Финансовый 2" xfId="5"/>
    <cellStyle name="Финансовый 2 2" xfId="8"/>
    <cellStyle name="Финансовый 2 3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0</xdr:row>
      <xdr:rowOff>9525</xdr:rowOff>
    </xdr:from>
    <xdr:ext cx="3190876" cy="1600200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029075" y="9525"/>
          <a:ext cx="3190876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r" rtl="0">
            <a:lnSpc>
              <a:spcPts val="1300"/>
            </a:lnSpc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</a:t>
          </a: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</a:t>
          </a:r>
        </a:p>
        <a:p>
          <a:pPr marL="0" marR="0" indent="0" algn="r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2</a:t>
          </a:r>
        </a:p>
        <a:p>
          <a:pPr algn="just" rtl="0">
            <a:lnSpc>
              <a:spcPts val="1300"/>
            </a:lnSpc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     решению        Совета         муниципального</a:t>
          </a:r>
        </a:p>
        <a:p>
          <a:pPr algn="just" rtl="0">
            <a:lnSpc>
              <a:spcPts val="1300"/>
            </a:lnSpc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образования     городского   округа    «Воркута»</a:t>
          </a:r>
        </a:p>
        <a:p>
          <a:pPr algn="just" rtl="0">
            <a:lnSpc>
              <a:spcPts val="1300"/>
            </a:lnSpc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 21  декабря  2018 года  № 563</a:t>
          </a:r>
        </a:p>
        <a:p>
          <a:pPr algn="just" rtl="0">
            <a:lnSpc>
              <a:spcPts val="1300"/>
            </a:lnSpc>
            <a:defRPr sz="1000"/>
          </a:pP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«</a:t>
          </a:r>
          <a:r>
            <a:rPr lang="ru-RU" sz="12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О   бюджете     муниципального    образования</a:t>
          </a:r>
        </a:p>
        <a:p>
          <a:pPr marL="0" marR="0" indent="0" algn="just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городского   округа   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«</a:t>
          </a:r>
          <a:r>
            <a:rPr lang="ru-RU" sz="12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Воркута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»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just" rtl="0">
            <a:lnSpc>
              <a:spcPts val="1300"/>
            </a:lnSpc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на  2019   год  и плановый период 2020 и 2021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»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r" rtl="0">
            <a:lnSpc>
              <a:spcPts val="1300"/>
            </a:lnSpc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              </a:t>
          </a:r>
        </a:p>
      </xdr:txBody>
    </xdr:sp>
    <xdr:clientData/>
  </xdr:oneCellAnchor>
  <xdr:oneCellAnchor>
    <xdr:from>
      <xdr:col>0</xdr:col>
      <xdr:colOff>4010025</xdr:colOff>
      <xdr:row>0</xdr:row>
      <xdr:rowOff>0</xdr:rowOff>
    </xdr:from>
    <xdr:ext cx="3190876" cy="0"/>
    <xdr:sp macro="" textlink="">
      <xdr:nvSpPr>
        <xdr:cNvPr id="3" name="Text Box 1"/>
        <xdr:cNvSpPr txBox="1">
          <a:spLocks noChangeArrowheads="1"/>
        </xdr:cNvSpPr>
      </xdr:nvSpPr>
      <xdr:spPr bwMode="auto">
        <a:xfrm flipV="1">
          <a:off x="4010025" y="0"/>
          <a:ext cx="319087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r" rtl="0">
            <a:lnSpc>
              <a:spcPts val="1300"/>
            </a:lnSpc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</a:t>
          </a: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</a:t>
          </a:r>
        </a:p>
        <a:p>
          <a:pPr algn="r" rtl="0">
            <a:lnSpc>
              <a:spcPts val="1300"/>
            </a:lnSpc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             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247649</xdr:colOff>
      <xdr:row>0</xdr:row>
      <xdr:rowOff>19050</xdr:rowOff>
    </xdr:from>
    <xdr:ext cx="3190876" cy="1419225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228974" y="19050"/>
          <a:ext cx="3190876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r" rtl="0">
            <a:lnSpc>
              <a:spcPts val="1300"/>
            </a:lnSpc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</a:t>
          </a: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Приложение 4</a:t>
          </a:r>
        </a:p>
        <a:p>
          <a:pPr algn="just" rtl="0">
            <a:lnSpc>
              <a:spcPts val="1300"/>
            </a:lnSpc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 решению Совета муниципального образования городского округа «Воркута»</a:t>
          </a:r>
        </a:p>
        <a:p>
          <a:pPr algn="just" rtl="0">
            <a:lnSpc>
              <a:spcPts val="1300"/>
            </a:lnSpc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 21  декабря 2018 года № 563</a:t>
          </a:r>
        </a:p>
        <a:p>
          <a:pPr algn="just" rtl="0">
            <a:lnSpc>
              <a:spcPts val="1300"/>
            </a:lnSpc>
            <a:defRPr sz="1000"/>
          </a:pPr>
          <a:r>
            <a:rPr lang="ru-RU" sz="1200" b="0" i="0" baseline="0">
              <a:effectLst/>
              <a:latin typeface="+mn-lt"/>
              <a:ea typeface="+mn-ea"/>
              <a:cs typeface="+mn-cs"/>
            </a:rPr>
            <a:t>«</a:t>
          </a: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 бюджете муниципального образования городского округа </a:t>
          </a:r>
          <a:r>
            <a:rPr lang="ru-RU" sz="1000" b="0" i="0" baseline="0">
              <a:effectLst/>
              <a:latin typeface="+mn-lt"/>
              <a:ea typeface="+mn-ea"/>
              <a:cs typeface="+mn-cs"/>
            </a:rPr>
            <a:t>«</a:t>
          </a: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Воркута</a:t>
          </a:r>
          <a:r>
            <a:rPr lang="ru-RU" sz="1000" b="0" i="0" baseline="0">
              <a:effectLst/>
              <a:latin typeface="+mn-lt"/>
              <a:ea typeface="+mn-ea"/>
              <a:cs typeface="+mn-cs"/>
            </a:rPr>
            <a:t>»</a:t>
          </a:r>
          <a:r>
            <a:rPr lang="ru-RU" sz="12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на 2019 год и плановый период 2020 и </a:t>
          </a:r>
          <a:r>
            <a:rPr lang="ru-RU" sz="12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2021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»</a:t>
          </a:r>
          <a:endParaRPr lang="ru-RU" sz="1200" b="0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r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              </a:t>
          </a:r>
        </a:p>
      </xdr:txBody>
    </xdr:sp>
    <xdr:clientData/>
  </xdr:oneCellAnchor>
  <xdr:oneCellAnchor>
    <xdr:from>
      <xdr:col>1</xdr:col>
      <xdr:colOff>152400</xdr:colOff>
      <xdr:row>0</xdr:row>
      <xdr:rowOff>0</xdr:rowOff>
    </xdr:from>
    <xdr:ext cx="3190876" cy="0"/>
    <xdr:sp macro="" textlink="">
      <xdr:nvSpPr>
        <xdr:cNvPr id="4" name="Text Box 1"/>
        <xdr:cNvSpPr txBox="1">
          <a:spLocks noChangeArrowheads="1"/>
        </xdr:cNvSpPr>
      </xdr:nvSpPr>
      <xdr:spPr bwMode="auto">
        <a:xfrm flipV="1">
          <a:off x="3133725" y="0"/>
          <a:ext cx="319087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r" rtl="0">
            <a:lnSpc>
              <a:spcPts val="1300"/>
            </a:lnSpc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</a:t>
          </a: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</a:t>
          </a:r>
        </a:p>
        <a:p>
          <a:pPr algn="r" rtl="0">
            <a:lnSpc>
              <a:spcPts val="1300"/>
            </a:lnSpc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           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596"/>
  <sheetViews>
    <sheetView topLeftCell="A568" zoomScaleNormal="100" zoomScaleSheetLayoutView="100" workbookViewId="0">
      <selection activeCell="A591" sqref="A591"/>
    </sheetView>
  </sheetViews>
  <sheetFormatPr defaultRowHeight="15.75" x14ac:dyDescent="0.25"/>
  <cols>
    <col min="1" max="1" width="60.28515625" style="157" customWidth="1"/>
    <col min="2" max="2" width="15.5703125" style="159" customWidth="1"/>
    <col min="3" max="3" width="6" style="163" customWidth="1"/>
    <col min="4" max="4" width="13.140625" style="170" customWidth="1"/>
    <col min="5" max="5" width="13.7109375" style="169" customWidth="1"/>
    <col min="6" max="6" width="2.85546875" customWidth="1"/>
    <col min="7" max="7" width="10" customWidth="1"/>
  </cols>
  <sheetData>
    <row r="1" spans="1:8" ht="126" customHeight="1" x14ac:dyDescent="0.25">
      <c r="A1" s="200"/>
      <c r="B1" s="200"/>
      <c r="C1" s="200"/>
      <c r="D1" s="200"/>
    </row>
    <row r="2" spans="1:8" ht="15" customHeight="1" x14ac:dyDescent="0.25">
      <c r="A2" s="200"/>
      <c r="B2" s="200"/>
      <c r="C2" s="200"/>
      <c r="D2" s="200"/>
    </row>
    <row r="3" spans="1:8" ht="111.75" customHeight="1" x14ac:dyDescent="0.25">
      <c r="A3" s="197" t="s">
        <v>558</v>
      </c>
      <c r="B3" s="197"/>
      <c r="C3" s="197"/>
      <c r="D3" s="197"/>
      <c r="E3" s="197"/>
    </row>
    <row r="4" spans="1:8" ht="30" customHeight="1" x14ac:dyDescent="0.25">
      <c r="A4" s="201" t="s">
        <v>0</v>
      </c>
      <c r="B4" s="203" t="s">
        <v>1</v>
      </c>
      <c r="C4" s="203" t="s">
        <v>2</v>
      </c>
      <c r="D4" s="198" t="s">
        <v>3</v>
      </c>
      <c r="E4" s="199"/>
      <c r="G4" s="1"/>
      <c r="H4" s="1"/>
    </row>
    <row r="5" spans="1:8" ht="18.95" customHeight="1" x14ac:dyDescent="0.25">
      <c r="A5" s="202"/>
      <c r="B5" s="204" t="s">
        <v>4</v>
      </c>
      <c r="C5" s="204" t="s">
        <v>5</v>
      </c>
      <c r="D5" s="164" t="s">
        <v>528</v>
      </c>
      <c r="E5" s="165" t="s">
        <v>546</v>
      </c>
    </row>
    <row r="6" spans="1:8" ht="15" x14ac:dyDescent="0.25">
      <c r="A6" s="166" t="s">
        <v>6</v>
      </c>
      <c r="B6" s="167" t="s">
        <v>7</v>
      </c>
      <c r="C6" s="167" t="s">
        <v>8</v>
      </c>
      <c r="D6" s="168" t="s">
        <v>9</v>
      </c>
      <c r="E6" s="168" t="s">
        <v>320</v>
      </c>
    </row>
    <row r="7" spans="1:8" x14ac:dyDescent="0.25">
      <c r="A7" s="154" t="s">
        <v>10</v>
      </c>
      <c r="B7" s="142"/>
      <c r="C7" s="160"/>
      <c r="D7" s="143">
        <f>D9+D123+D181+D265+D315+D351+D425+D464+D511+D532</f>
        <v>3071297.8</v>
      </c>
      <c r="E7" s="143">
        <f>E9+E123+E181+E265+E315+E351+E425+E464+E511+E532</f>
        <v>3092774.4</v>
      </c>
    </row>
    <row r="8" spans="1:8" ht="6" customHeight="1" x14ac:dyDescent="0.25">
      <c r="A8" s="5"/>
      <c r="B8" s="4"/>
      <c r="C8" s="45"/>
      <c r="D8" s="61"/>
      <c r="E8" s="61"/>
    </row>
    <row r="9" spans="1:8" ht="47.25" x14ac:dyDescent="0.25">
      <c r="A9" s="127" t="s">
        <v>367</v>
      </c>
      <c r="B9" s="144" t="s">
        <v>135</v>
      </c>
      <c r="C9" s="148"/>
      <c r="D9" s="145">
        <f>D10+D54+D93</f>
        <v>1982546</v>
      </c>
      <c r="E9" s="145">
        <f>E10+E54+E93</f>
        <v>1984661.5</v>
      </c>
    </row>
    <row r="10" spans="1:8" ht="31.5" x14ac:dyDescent="0.25">
      <c r="A10" s="57" t="s">
        <v>498</v>
      </c>
      <c r="B10" s="59" t="s">
        <v>136</v>
      </c>
      <c r="C10" s="49"/>
      <c r="D10" s="62">
        <f>D11+D18+D22+D24+D27+D30+D46+D49</f>
        <v>1716980.3</v>
      </c>
      <c r="E10" s="62">
        <f>E11+E18+E22+E24+E27+E30+E46+E49</f>
        <v>1719095.8</v>
      </c>
    </row>
    <row r="11" spans="1:8" ht="47.25" x14ac:dyDescent="0.25">
      <c r="A11" s="22" t="s">
        <v>11</v>
      </c>
      <c r="B11" s="60" t="s">
        <v>137</v>
      </c>
      <c r="C11" s="63"/>
      <c r="D11" s="61">
        <f>D12+D14+D16</f>
        <v>802587.2</v>
      </c>
      <c r="E11" s="61">
        <f>E12+E14+E16</f>
        <v>805705.2</v>
      </c>
    </row>
    <row r="12" spans="1:8" ht="47.25" x14ac:dyDescent="0.25">
      <c r="A12" s="65" t="s">
        <v>110</v>
      </c>
      <c r="B12" s="60" t="s">
        <v>138</v>
      </c>
      <c r="C12" s="63"/>
      <c r="D12" s="61">
        <f>D13</f>
        <v>737036</v>
      </c>
      <c r="E12" s="61">
        <f>E13</f>
        <v>750154</v>
      </c>
    </row>
    <row r="13" spans="1:8" ht="31.5" x14ac:dyDescent="0.25">
      <c r="A13" s="65" t="s">
        <v>12</v>
      </c>
      <c r="B13" s="60" t="s">
        <v>138</v>
      </c>
      <c r="C13" s="63">
        <v>600</v>
      </c>
      <c r="D13" s="61">
        <f>'Прилож.4 (Ведомств. 2020-2021)'!E535</f>
        <v>737036</v>
      </c>
      <c r="E13" s="61">
        <f>'Прилож.4 (Ведомств. 2020-2021)'!F535</f>
        <v>750154</v>
      </c>
    </row>
    <row r="14" spans="1:8" ht="97.5" customHeight="1" x14ac:dyDescent="0.25">
      <c r="A14" s="65" t="s">
        <v>355</v>
      </c>
      <c r="B14" s="60" t="s">
        <v>139</v>
      </c>
      <c r="C14" s="63"/>
      <c r="D14" s="61">
        <f>D15</f>
        <v>2716.1</v>
      </c>
      <c r="E14" s="61">
        <f>E15</f>
        <v>2716.1</v>
      </c>
    </row>
    <row r="15" spans="1:8" x14ac:dyDescent="0.25">
      <c r="A15" s="6" t="s">
        <v>65</v>
      </c>
      <c r="B15" s="60" t="s">
        <v>139</v>
      </c>
      <c r="C15" s="63">
        <v>300</v>
      </c>
      <c r="D15" s="61">
        <f>'Прилож.4 (Ведомств. 2020-2021)'!E537</f>
        <v>2716.1</v>
      </c>
      <c r="E15" s="61">
        <f>'Прилож.4 (Ведомств. 2020-2021)'!F537</f>
        <v>2716.1</v>
      </c>
    </row>
    <row r="16" spans="1:8" x14ac:dyDescent="0.25">
      <c r="A16" s="22" t="s">
        <v>294</v>
      </c>
      <c r="B16" s="60" t="s">
        <v>295</v>
      </c>
      <c r="C16" s="63"/>
      <c r="D16" s="61">
        <f>D17</f>
        <v>62835.1</v>
      </c>
      <c r="E16" s="61">
        <f>E17</f>
        <v>52835.1</v>
      </c>
    </row>
    <row r="17" spans="1:5" ht="31.5" x14ac:dyDescent="0.25">
      <c r="A17" s="65" t="s">
        <v>12</v>
      </c>
      <c r="B17" s="60" t="s">
        <v>295</v>
      </c>
      <c r="C17" s="63">
        <v>600</v>
      </c>
      <c r="D17" s="61">
        <f>'Прилож.4 (Ведомств. 2020-2021)'!E539</f>
        <v>62835.1</v>
      </c>
      <c r="E17" s="61">
        <f>'Прилож.4 (Ведомств. 2020-2021)'!F539</f>
        <v>52835.1</v>
      </c>
    </row>
    <row r="18" spans="1:5" ht="78.75" x14ac:dyDescent="0.25">
      <c r="A18" s="6" t="s">
        <v>328</v>
      </c>
      <c r="B18" s="60" t="s">
        <v>140</v>
      </c>
      <c r="C18" s="63"/>
      <c r="D18" s="61">
        <f>D19</f>
        <v>12351</v>
      </c>
      <c r="E18" s="61">
        <f>E19</f>
        <v>12351</v>
      </c>
    </row>
    <row r="19" spans="1:5" ht="78.75" x14ac:dyDescent="0.25">
      <c r="A19" s="65" t="s">
        <v>315</v>
      </c>
      <c r="B19" s="60" t="s">
        <v>314</v>
      </c>
      <c r="C19" s="63"/>
      <c r="D19" s="61">
        <f>D20+D21</f>
        <v>12351</v>
      </c>
      <c r="E19" s="61">
        <f>E20+E21</f>
        <v>12351</v>
      </c>
    </row>
    <row r="20" spans="1:5" hidden="1" x14ac:dyDescent="0.25">
      <c r="A20" s="6" t="s">
        <v>65</v>
      </c>
      <c r="B20" s="60" t="s">
        <v>314</v>
      </c>
      <c r="C20" s="63">
        <v>300</v>
      </c>
      <c r="D20" s="61">
        <f>'Прилож.4 (Ведомств. 2020-2021)'!E542</f>
        <v>0</v>
      </c>
      <c r="E20" s="61">
        <f>'Прилож.4 (Ведомств. 2020-2021)'!F542</f>
        <v>0</v>
      </c>
    </row>
    <row r="21" spans="1:5" ht="31.5" x14ac:dyDescent="0.25">
      <c r="A21" s="65" t="s">
        <v>12</v>
      </c>
      <c r="B21" s="60" t="s">
        <v>314</v>
      </c>
      <c r="C21" s="63">
        <v>600</v>
      </c>
      <c r="D21" s="61">
        <f>'Прилож.4 (Ведомств. 2020-2021)'!E543</f>
        <v>12351</v>
      </c>
      <c r="E21" s="61">
        <f>'Прилож.4 (Ведомств. 2020-2021)'!F543</f>
        <v>12351</v>
      </c>
    </row>
    <row r="22" spans="1:5" hidden="1" x14ac:dyDescent="0.25">
      <c r="A22" s="6" t="s">
        <v>13</v>
      </c>
      <c r="B22" s="60" t="s">
        <v>141</v>
      </c>
      <c r="C22" s="63"/>
      <c r="D22" s="61">
        <f>D23</f>
        <v>0</v>
      </c>
      <c r="E22" s="61">
        <f>E23</f>
        <v>0</v>
      </c>
    </row>
    <row r="23" spans="1:5" ht="31.5" hidden="1" x14ac:dyDescent="0.25">
      <c r="A23" s="65" t="s">
        <v>12</v>
      </c>
      <c r="B23" s="60" t="s">
        <v>141</v>
      </c>
      <c r="C23" s="63">
        <v>600</v>
      </c>
      <c r="D23" s="61">
        <f>'Прилож.4 (Ведомств. 2020-2021)'!E545</f>
        <v>0</v>
      </c>
      <c r="E23" s="61">
        <f>'Прилож.4 (Ведомств. 2020-2021)'!F545</f>
        <v>0</v>
      </c>
    </row>
    <row r="24" spans="1:5" ht="31.5" hidden="1" x14ac:dyDescent="0.25">
      <c r="A24" s="6" t="s">
        <v>14</v>
      </c>
      <c r="B24" s="60" t="s">
        <v>142</v>
      </c>
      <c r="C24" s="63"/>
      <c r="D24" s="61">
        <f>D26+D25</f>
        <v>0</v>
      </c>
      <c r="E24" s="61">
        <f>E26+E25</f>
        <v>0</v>
      </c>
    </row>
    <row r="25" spans="1:5" ht="78.75" hidden="1" x14ac:dyDescent="0.25">
      <c r="A25" s="32" t="s">
        <v>24</v>
      </c>
      <c r="B25" s="60" t="s">
        <v>142</v>
      </c>
      <c r="C25" s="63">
        <v>100</v>
      </c>
      <c r="D25" s="61">
        <f>'Прилож.4 (Ведомств. 2020-2021)'!E547</f>
        <v>0</v>
      </c>
      <c r="E25" s="61">
        <f>'Прилож.4 (Ведомств. 2020-2021)'!F547</f>
        <v>0</v>
      </c>
    </row>
    <row r="26" spans="1:5" ht="31.5" hidden="1" x14ac:dyDescent="0.25">
      <c r="A26" s="65" t="s">
        <v>12</v>
      </c>
      <c r="B26" s="60" t="s">
        <v>142</v>
      </c>
      <c r="C26" s="63">
        <v>600</v>
      </c>
      <c r="D26" s="61">
        <f>'Прилож.4 (Ведомств. 2020-2021)'!E548</f>
        <v>0</v>
      </c>
      <c r="E26" s="61">
        <f>'Прилож.4 (Ведомств. 2020-2021)'!F548</f>
        <v>0</v>
      </c>
    </row>
    <row r="27" spans="1:5" ht="31.5" x14ac:dyDescent="0.25">
      <c r="A27" s="65" t="s">
        <v>499</v>
      </c>
      <c r="B27" s="60" t="s">
        <v>500</v>
      </c>
      <c r="C27" s="63"/>
      <c r="D27" s="61">
        <f>D28</f>
        <v>100</v>
      </c>
      <c r="E27" s="61">
        <f>E28</f>
        <v>100</v>
      </c>
    </row>
    <row r="28" spans="1:5" s="54" customFormat="1" x14ac:dyDescent="0.25">
      <c r="A28" s="65" t="s">
        <v>294</v>
      </c>
      <c r="B28" s="60" t="s">
        <v>536</v>
      </c>
      <c r="C28" s="63"/>
      <c r="D28" s="61">
        <f>D29</f>
        <v>100</v>
      </c>
      <c r="E28" s="61">
        <f>E29</f>
        <v>100</v>
      </c>
    </row>
    <row r="29" spans="1:5" ht="31.5" x14ac:dyDescent="0.25">
      <c r="A29" s="56" t="s">
        <v>133</v>
      </c>
      <c r="B29" s="60" t="s">
        <v>536</v>
      </c>
      <c r="C29" s="63">
        <v>200</v>
      </c>
      <c r="D29" s="61">
        <f>'Прилож.4 (Ведомств. 2020-2021)'!E551</f>
        <v>100</v>
      </c>
      <c r="E29" s="61">
        <f>'Прилож.4 (Ведомств. 2020-2021)'!F551</f>
        <v>100</v>
      </c>
    </row>
    <row r="30" spans="1:5" ht="31.5" x14ac:dyDescent="0.25">
      <c r="A30" s="6" t="s">
        <v>122</v>
      </c>
      <c r="B30" s="60" t="s">
        <v>143</v>
      </c>
      <c r="C30" s="63"/>
      <c r="D30" s="61">
        <f>D31+D33+D35+D37+D40+D42+D44</f>
        <v>901942.10000000009</v>
      </c>
      <c r="E30" s="61">
        <f>E31+E33+E35+E37+E40+E42+E44</f>
        <v>900939.60000000009</v>
      </c>
    </row>
    <row r="31" spans="1:5" ht="47.25" hidden="1" x14ac:dyDescent="0.25">
      <c r="A31" s="6" t="s">
        <v>501</v>
      </c>
      <c r="B31" s="60" t="s">
        <v>502</v>
      </c>
      <c r="C31" s="63"/>
      <c r="D31" s="61">
        <f>D32</f>
        <v>0</v>
      </c>
      <c r="E31" s="61">
        <f>E32</f>
        <v>0</v>
      </c>
    </row>
    <row r="32" spans="1:5" ht="31.5" hidden="1" x14ac:dyDescent="0.25">
      <c r="A32" s="65" t="s">
        <v>12</v>
      </c>
      <c r="B32" s="60" t="s">
        <v>502</v>
      </c>
      <c r="C32" s="63">
        <v>600</v>
      </c>
      <c r="D32" s="61">
        <f>'Прилож.4 (Ведомств. 2020-2021)'!E554</f>
        <v>0</v>
      </c>
      <c r="E32" s="61">
        <f>'Прилож.4 (Ведомств. 2020-2021)'!F554</f>
        <v>0</v>
      </c>
    </row>
    <row r="33" spans="1:5" ht="47.25" x14ac:dyDescent="0.25">
      <c r="A33" s="65" t="s">
        <v>110</v>
      </c>
      <c r="B33" s="60" t="s">
        <v>144</v>
      </c>
      <c r="C33" s="63"/>
      <c r="D33" s="61">
        <f>D34</f>
        <v>792389.8</v>
      </c>
      <c r="E33" s="61">
        <f>E34</f>
        <v>791387.3</v>
      </c>
    </row>
    <row r="34" spans="1:5" ht="31.5" x14ac:dyDescent="0.25">
      <c r="A34" s="65" t="s">
        <v>12</v>
      </c>
      <c r="B34" s="60" t="s">
        <v>144</v>
      </c>
      <c r="C34" s="63">
        <v>600</v>
      </c>
      <c r="D34" s="61">
        <f>'Прилож.4 (Ведомств. 2020-2021)'!E556</f>
        <v>792389.8</v>
      </c>
      <c r="E34" s="61">
        <f>'Прилож.4 (Ведомств. 2020-2021)'!F556</f>
        <v>791387.3</v>
      </c>
    </row>
    <row r="35" spans="1:5" ht="96" customHeight="1" x14ac:dyDescent="0.25">
      <c r="A35" s="65" t="s">
        <v>355</v>
      </c>
      <c r="B35" s="60" t="s">
        <v>145</v>
      </c>
      <c r="C35" s="63"/>
      <c r="D35" s="61">
        <f>D36</f>
        <v>4132.7</v>
      </c>
      <c r="E35" s="61">
        <f>E36</f>
        <v>4132.7</v>
      </c>
    </row>
    <row r="36" spans="1:5" x14ac:dyDescent="0.25">
      <c r="A36" s="6" t="s">
        <v>65</v>
      </c>
      <c r="B36" s="60" t="s">
        <v>145</v>
      </c>
      <c r="C36" s="63">
        <v>300</v>
      </c>
      <c r="D36" s="61">
        <f>'Прилож.4 (Ведомств. 2020-2021)'!E558</f>
        <v>4132.7</v>
      </c>
      <c r="E36" s="61">
        <f>'Прилож.4 (Ведомств. 2020-2021)'!F558</f>
        <v>4132.7</v>
      </c>
    </row>
    <row r="37" spans="1:5" x14ac:dyDescent="0.25">
      <c r="A37" s="6" t="s">
        <v>294</v>
      </c>
      <c r="B37" s="60" t="s">
        <v>296</v>
      </c>
      <c r="C37" s="63"/>
      <c r="D37" s="61">
        <f>D38+D39</f>
        <v>57697.3</v>
      </c>
      <c r="E37" s="61">
        <f>E38+E39</f>
        <v>57697.3</v>
      </c>
    </row>
    <row r="38" spans="1:5" hidden="1" x14ac:dyDescent="0.25">
      <c r="A38" s="6" t="s">
        <v>65</v>
      </c>
      <c r="B38" s="60" t="s">
        <v>296</v>
      </c>
      <c r="C38" s="63">
        <v>300</v>
      </c>
      <c r="D38" s="61">
        <f>'Прилож.4 (Ведомств. 2020-2021)'!E560</f>
        <v>0</v>
      </c>
      <c r="E38" s="61">
        <f>'Прилож.4 (Ведомств. 2020-2021)'!F560</f>
        <v>0</v>
      </c>
    </row>
    <row r="39" spans="1:5" ht="31.5" x14ac:dyDescent="0.25">
      <c r="A39" s="65" t="s">
        <v>12</v>
      </c>
      <c r="B39" s="60" t="s">
        <v>296</v>
      </c>
      <c r="C39" s="63">
        <v>600</v>
      </c>
      <c r="D39" s="61">
        <f>'Прилож.4 (Ведомств. 2020-2021)'!E561</f>
        <v>57697.3</v>
      </c>
      <c r="E39" s="61">
        <f>'Прилож.4 (Ведомств. 2020-2021)'!F561</f>
        <v>57697.3</v>
      </c>
    </row>
    <row r="40" spans="1:5" ht="63" x14ac:dyDescent="0.25">
      <c r="A40" s="65" t="s">
        <v>124</v>
      </c>
      <c r="B40" s="60" t="s">
        <v>353</v>
      </c>
      <c r="C40" s="63"/>
      <c r="D40" s="61">
        <f>D41</f>
        <v>47622.3</v>
      </c>
      <c r="E40" s="61">
        <f>E41</f>
        <v>47622.3</v>
      </c>
    </row>
    <row r="41" spans="1:5" ht="31.5" x14ac:dyDescent="0.25">
      <c r="A41" s="65" t="s">
        <v>12</v>
      </c>
      <c r="B41" s="60" t="s">
        <v>353</v>
      </c>
      <c r="C41" s="63">
        <v>600</v>
      </c>
      <c r="D41" s="61">
        <f>'Прилож.4 (Ведомств. 2020-2021)'!E563</f>
        <v>47622.3</v>
      </c>
      <c r="E41" s="61">
        <f>'Прилож.4 (Ведомств. 2020-2021)'!F563</f>
        <v>47622.3</v>
      </c>
    </row>
    <row r="42" spans="1:5" ht="47.25" hidden="1" x14ac:dyDescent="0.25">
      <c r="A42" s="6" t="s">
        <v>504</v>
      </c>
      <c r="B42" s="60" t="s">
        <v>505</v>
      </c>
      <c r="C42" s="63"/>
      <c r="D42" s="61">
        <f>D43</f>
        <v>0</v>
      </c>
      <c r="E42" s="61">
        <f>E43</f>
        <v>0</v>
      </c>
    </row>
    <row r="43" spans="1:5" ht="31.5" hidden="1" x14ac:dyDescent="0.25">
      <c r="A43" s="65" t="s">
        <v>12</v>
      </c>
      <c r="B43" s="60" t="s">
        <v>505</v>
      </c>
      <c r="C43" s="63">
        <v>600</v>
      </c>
      <c r="D43" s="61">
        <f>'Прилож.4 (Ведомств. 2020-2021)'!E565</f>
        <v>0</v>
      </c>
      <c r="E43" s="61">
        <f>'Прилож.4 (Ведомств. 2020-2021)'!F565</f>
        <v>0</v>
      </c>
    </row>
    <row r="44" spans="1:5" ht="31.5" x14ac:dyDescent="0.25">
      <c r="A44" s="65" t="s">
        <v>506</v>
      </c>
      <c r="B44" s="60" t="s">
        <v>507</v>
      </c>
      <c r="C44" s="63"/>
      <c r="D44" s="61">
        <f>D45</f>
        <v>100</v>
      </c>
      <c r="E44" s="61">
        <f>E45</f>
        <v>100</v>
      </c>
    </row>
    <row r="45" spans="1:5" ht="31.5" x14ac:dyDescent="0.25">
      <c r="A45" s="65" t="s">
        <v>12</v>
      </c>
      <c r="B45" s="60" t="s">
        <v>507</v>
      </c>
      <c r="C45" s="63">
        <v>600</v>
      </c>
      <c r="D45" s="61">
        <f>'Прилож.4 (Ведомств. 2020-2021)'!E567</f>
        <v>100</v>
      </c>
      <c r="E45" s="61">
        <f>'Прилож.4 (Ведомств. 2020-2021)'!F567</f>
        <v>100</v>
      </c>
    </row>
    <row r="46" spans="1:5" ht="31.5" hidden="1" x14ac:dyDescent="0.25">
      <c r="A46" s="21" t="s">
        <v>15</v>
      </c>
      <c r="B46" s="60" t="s">
        <v>146</v>
      </c>
      <c r="C46" s="63"/>
      <c r="D46" s="61">
        <f>D47+D48</f>
        <v>0</v>
      </c>
      <c r="E46" s="61">
        <f>E47+E48</f>
        <v>0</v>
      </c>
    </row>
    <row r="47" spans="1:5" ht="31.5" hidden="1" x14ac:dyDescent="0.25">
      <c r="A47" s="56" t="s">
        <v>133</v>
      </c>
      <c r="B47" s="60" t="s">
        <v>146</v>
      </c>
      <c r="C47" s="63">
        <v>200</v>
      </c>
      <c r="D47" s="61">
        <f>'Прилож.4 (Ведомств. 2020-2021)'!E569</f>
        <v>0</v>
      </c>
      <c r="E47" s="61">
        <f>'Прилож.4 (Ведомств. 2020-2021)'!F569</f>
        <v>0</v>
      </c>
    </row>
    <row r="48" spans="1:5" ht="31.5" hidden="1" x14ac:dyDescent="0.25">
      <c r="A48" s="65" t="s">
        <v>12</v>
      </c>
      <c r="B48" s="60" t="s">
        <v>146</v>
      </c>
      <c r="C48" s="63">
        <v>600</v>
      </c>
      <c r="D48" s="61">
        <f>'Прилож.4 (Ведомств. 2020-2021)'!E570</f>
        <v>0</v>
      </c>
      <c r="E48" s="61">
        <f>'Прилож.4 (Ведомств. 2020-2021)'!F570</f>
        <v>0</v>
      </c>
    </row>
    <row r="49" spans="1:6" ht="31.5" hidden="1" x14ac:dyDescent="0.25">
      <c r="A49" s="6" t="s">
        <v>16</v>
      </c>
      <c r="B49" s="60" t="s">
        <v>147</v>
      </c>
      <c r="C49" s="63"/>
      <c r="D49" s="61">
        <f>D50+D52</f>
        <v>0</v>
      </c>
      <c r="E49" s="61">
        <f>E50+E52</f>
        <v>0</v>
      </c>
    </row>
    <row r="50" spans="1:6" ht="63" hidden="1" x14ac:dyDescent="0.25">
      <c r="A50" s="65" t="s">
        <v>496</v>
      </c>
      <c r="B50" s="60" t="s">
        <v>148</v>
      </c>
      <c r="C50" s="63"/>
      <c r="D50" s="61">
        <f>D51</f>
        <v>0</v>
      </c>
      <c r="E50" s="61">
        <f>E51</f>
        <v>0</v>
      </c>
    </row>
    <row r="51" spans="1:6" hidden="1" x14ac:dyDescent="0.25">
      <c r="A51" s="6" t="s">
        <v>65</v>
      </c>
      <c r="B51" s="60" t="s">
        <v>148</v>
      </c>
      <c r="C51" s="63">
        <v>300</v>
      </c>
      <c r="D51" s="61">
        <f>'Прилож.4 (Ведомств. 2020-2021)'!E572</f>
        <v>0</v>
      </c>
      <c r="E51" s="61">
        <f>'Прилож.4 (Ведомств. 2020-2021)'!F572</f>
        <v>0</v>
      </c>
    </row>
    <row r="52" spans="1:6" hidden="1" x14ac:dyDescent="0.25">
      <c r="A52" s="6" t="s">
        <v>294</v>
      </c>
      <c r="B52" s="60" t="s">
        <v>297</v>
      </c>
      <c r="C52" s="63"/>
      <c r="D52" s="61">
        <f>D53</f>
        <v>0</v>
      </c>
      <c r="E52" s="61">
        <f>E53</f>
        <v>0</v>
      </c>
    </row>
    <row r="53" spans="1:6" ht="31.5" hidden="1" x14ac:dyDescent="0.25">
      <c r="A53" s="65" t="s">
        <v>12</v>
      </c>
      <c r="B53" s="60" t="s">
        <v>297</v>
      </c>
      <c r="C53" s="63">
        <v>600</v>
      </c>
      <c r="D53" s="61">
        <f>'Прилож.4 (Ведомств. 2020-2021)'!E575</f>
        <v>0</v>
      </c>
      <c r="E53" s="61">
        <f>'Прилож.4 (Ведомств. 2020-2021)'!F575</f>
        <v>0</v>
      </c>
      <c r="F53" s="19"/>
    </row>
    <row r="54" spans="1:6" x14ac:dyDescent="0.25">
      <c r="A54" s="57" t="s">
        <v>508</v>
      </c>
      <c r="B54" s="59" t="s">
        <v>149</v>
      </c>
      <c r="C54" s="49"/>
      <c r="D54" s="62">
        <f>D55+D64+D67+D70+D73+D76+D78+D80+D90</f>
        <v>90916.7</v>
      </c>
      <c r="E54" s="62">
        <f>E55+E64+E67+E70+E73+E76+E78+E80+E90</f>
        <v>90916.7</v>
      </c>
      <c r="F54" s="19"/>
    </row>
    <row r="55" spans="1:6" ht="47.25" x14ac:dyDescent="0.25">
      <c r="A55" s="6" t="s">
        <v>123</v>
      </c>
      <c r="B55" s="60" t="s">
        <v>150</v>
      </c>
      <c r="C55" s="63"/>
      <c r="D55" s="61">
        <f>D56+D58+D60+D62</f>
        <v>74013</v>
      </c>
      <c r="E55" s="61">
        <f>E56+E58+E60+E62</f>
        <v>74013</v>
      </c>
      <c r="F55" s="19"/>
    </row>
    <row r="56" spans="1:6" ht="93.75" customHeight="1" x14ac:dyDescent="0.25">
      <c r="A56" s="65" t="s">
        <v>355</v>
      </c>
      <c r="B56" s="60" t="s">
        <v>151</v>
      </c>
      <c r="C56" s="63"/>
      <c r="D56" s="61">
        <f>D57</f>
        <v>387.2</v>
      </c>
      <c r="E56" s="61">
        <f>E57</f>
        <v>387.2</v>
      </c>
      <c r="F56" s="19"/>
    </row>
    <row r="57" spans="1:6" x14ac:dyDescent="0.25">
      <c r="A57" s="6" t="s">
        <v>65</v>
      </c>
      <c r="B57" s="60" t="s">
        <v>151</v>
      </c>
      <c r="C57" s="63">
        <v>300</v>
      </c>
      <c r="D57" s="61">
        <f>'Прилож.4 (Ведомств. 2020-2021)'!E579</f>
        <v>387.2</v>
      </c>
      <c r="E57" s="61">
        <f>'Прилож.4 (Ведомств. 2020-2021)'!F579</f>
        <v>387.2</v>
      </c>
      <c r="F57" s="19"/>
    </row>
    <row r="58" spans="1:6" x14ac:dyDescent="0.25">
      <c r="A58" s="6" t="s">
        <v>294</v>
      </c>
      <c r="B58" s="60" t="s">
        <v>298</v>
      </c>
      <c r="C58" s="63"/>
      <c r="D58" s="61">
        <f>D59</f>
        <v>39913.699999999997</v>
      </c>
      <c r="E58" s="61">
        <f>E59</f>
        <v>39913.699999999997</v>
      </c>
      <c r="F58" s="19"/>
    </row>
    <row r="59" spans="1:6" ht="31.5" x14ac:dyDescent="0.25">
      <c r="A59" s="65" t="s">
        <v>12</v>
      </c>
      <c r="B59" s="60" t="s">
        <v>298</v>
      </c>
      <c r="C59" s="63">
        <v>600</v>
      </c>
      <c r="D59" s="61">
        <f>'Прилож.4 (Ведомств. 2020-2021)'!E581</f>
        <v>39913.699999999997</v>
      </c>
      <c r="E59" s="61">
        <f>'Прилож.4 (Ведомств. 2020-2021)'!F581</f>
        <v>39913.699999999997</v>
      </c>
      <c r="F59" s="19"/>
    </row>
    <row r="60" spans="1:6" ht="31.5" x14ac:dyDescent="0.25">
      <c r="A60" s="65" t="s">
        <v>506</v>
      </c>
      <c r="B60" s="60" t="s">
        <v>510</v>
      </c>
      <c r="C60" s="63"/>
      <c r="D60" s="61">
        <f>D61</f>
        <v>100</v>
      </c>
      <c r="E60" s="61">
        <f>E61</f>
        <v>100</v>
      </c>
      <c r="F60" s="19"/>
    </row>
    <row r="61" spans="1:6" ht="31.5" x14ac:dyDescent="0.25">
      <c r="A61" s="65" t="s">
        <v>12</v>
      </c>
      <c r="B61" s="60" t="s">
        <v>510</v>
      </c>
      <c r="C61" s="63">
        <v>600</v>
      </c>
      <c r="D61" s="61">
        <f>'Прилож.4 (Ведомств. 2020-2021)'!E583</f>
        <v>100</v>
      </c>
      <c r="E61" s="61">
        <f>'Прилож.4 (Ведомств. 2020-2021)'!F583</f>
        <v>100</v>
      </c>
      <c r="F61" s="19"/>
    </row>
    <row r="62" spans="1:6" ht="63" x14ac:dyDescent="0.25">
      <c r="A62" s="65" t="s">
        <v>565</v>
      </c>
      <c r="B62" s="60" t="s">
        <v>511</v>
      </c>
      <c r="C62" s="63"/>
      <c r="D62" s="61">
        <f>D63</f>
        <v>33612.1</v>
      </c>
      <c r="E62" s="61">
        <f>E63</f>
        <v>33612.1</v>
      </c>
      <c r="F62" s="19"/>
    </row>
    <row r="63" spans="1:6" ht="31.5" x14ac:dyDescent="0.25">
      <c r="A63" s="65" t="s">
        <v>12</v>
      </c>
      <c r="B63" s="60" t="s">
        <v>511</v>
      </c>
      <c r="C63" s="63">
        <v>600</v>
      </c>
      <c r="D63" s="61">
        <f>'Прилож.4 (Ведомств. 2020-2021)'!E585</f>
        <v>33612.1</v>
      </c>
      <c r="E63" s="61">
        <f>'Прилож.4 (Ведомств. 2020-2021)'!F585</f>
        <v>33612.1</v>
      </c>
      <c r="F63" s="19"/>
    </row>
    <row r="64" spans="1:6" ht="78.75" hidden="1" x14ac:dyDescent="0.25">
      <c r="A64" s="6" t="s">
        <v>17</v>
      </c>
      <c r="B64" s="60" t="s">
        <v>152</v>
      </c>
      <c r="C64" s="63"/>
      <c r="D64" s="61">
        <f>D65+D66</f>
        <v>0</v>
      </c>
      <c r="E64" s="61">
        <f>E65+E66</f>
        <v>0</v>
      </c>
      <c r="F64" s="19"/>
    </row>
    <row r="65" spans="1:6" ht="31.5" hidden="1" x14ac:dyDescent="0.25">
      <c r="A65" s="56" t="s">
        <v>133</v>
      </c>
      <c r="B65" s="60" t="s">
        <v>152</v>
      </c>
      <c r="C65" s="63">
        <v>200</v>
      </c>
      <c r="D65" s="61">
        <f>'Прилож.4 (Ведомств. 2020-2021)'!E37</f>
        <v>0</v>
      </c>
      <c r="E65" s="61">
        <f>'Прилож.4 (Ведомств. 2020-2021)'!F37</f>
        <v>0</v>
      </c>
      <c r="F65" s="19"/>
    </row>
    <row r="66" spans="1:6" ht="31.5" hidden="1" x14ac:dyDescent="0.25">
      <c r="A66" s="65" t="s">
        <v>12</v>
      </c>
      <c r="B66" s="60" t="s">
        <v>152</v>
      </c>
      <c r="C66" s="63">
        <v>600</v>
      </c>
      <c r="D66" s="61">
        <f>'Прилож.4 (Ведомств. 2020-2021)'!E587+'Прилож.4 (Ведомств. 2020-2021)'!E38</f>
        <v>0</v>
      </c>
      <c r="E66" s="61">
        <f>'Прилож.4 (Ведомств. 2020-2021)'!F587+'Прилож.4 (Ведомств. 2020-2021)'!F38</f>
        <v>0</v>
      </c>
      <c r="F66" s="19"/>
    </row>
    <row r="67" spans="1:6" hidden="1" x14ac:dyDescent="0.25">
      <c r="A67" s="6" t="s">
        <v>18</v>
      </c>
      <c r="B67" s="60" t="s">
        <v>153</v>
      </c>
      <c r="C67" s="63"/>
      <c r="D67" s="61">
        <f>D68+D69</f>
        <v>0</v>
      </c>
      <c r="E67" s="61">
        <f>E68+E69</f>
        <v>0</v>
      </c>
      <c r="F67" s="19"/>
    </row>
    <row r="68" spans="1:6" ht="31.5" hidden="1" x14ac:dyDescent="0.25">
      <c r="A68" s="56" t="s">
        <v>133</v>
      </c>
      <c r="B68" s="60" t="s">
        <v>153</v>
      </c>
      <c r="C68" s="63">
        <v>200</v>
      </c>
      <c r="D68" s="61">
        <f>'Прилож.4 (Ведомств. 2020-2021)'!E40</f>
        <v>0</v>
      </c>
      <c r="E68" s="61">
        <f>'Прилож.4 (Ведомств. 2020-2021)'!F40</f>
        <v>0</v>
      </c>
      <c r="F68" s="19"/>
    </row>
    <row r="69" spans="1:6" ht="31.5" hidden="1" x14ac:dyDescent="0.25">
      <c r="A69" s="65" t="s">
        <v>12</v>
      </c>
      <c r="B69" s="60" t="s">
        <v>153</v>
      </c>
      <c r="C69" s="63">
        <v>600</v>
      </c>
      <c r="D69" s="61">
        <f>'Прилож.4 (Ведомств. 2020-2021)'!E41+'Прилож.4 (Ведомств. 2020-2021)'!E589</f>
        <v>0</v>
      </c>
      <c r="E69" s="61">
        <f>'Прилож.4 (Ведомств. 2020-2021)'!F41+'Прилож.4 (Ведомств. 2020-2021)'!F589</f>
        <v>0</v>
      </c>
      <c r="F69" s="19"/>
    </row>
    <row r="70" spans="1:6" hidden="1" x14ac:dyDescent="0.25">
      <c r="A70" s="6" t="s">
        <v>19</v>
      </c>
      <c r="B70" s="60" t="s">
        <v>154</v>
      </c>
      <c r="C70" s="63"/>
      <c r="D70" s="61">
        <f>D71+D72</f>
        <v>0</v>
      </c>
      <c r="E70" s="61">
        <f>E71+E72</f>
        <v>0</v>
      </c>
      <c r="F70" s="19"/>
    </row>
    <row r="71" spans="1:6" ht="31.5" hidden="1" x14ac:dyDescent="0.25">
      <c r="A71" s="56" t="s">
        <v>133</v>
      </c>
      <c r="B71" s="60" t="s">
        <v>154</v>
      </c>
      <c r="C71" s="63">
        <v>200</v>
      </c>
      <c r="D71" s="61">
        <f>'Прилож.4 (Ведомств. 2020-2021)'!E591</f>
        <v>0</v>
      </c>
      <c r="E71" s="61">
        <f>'Прилож.4 (Ведомств. 2020-2021)'!F591</f>
        <v>0</v>
      </c>
      <c r="F71" s="19"/>
    </row>
    <row r="72" spans="1:6" ht="31.5" hidden="1" x14ac:dyDescent="0.25">
      <c r="A72" s="65" t="s">
        <v>12</v>
      </c>
      <c r="B72" s="60" t="s">
        <v>154</v>
      </c>
      <c r="C72" s="63">
        <v>600</v>
      </c>
      <c r="D72" s="61">
        <f>'Прилож.4 (Ведомств. 2020-2021)'!E592</f>
        <v>0</v>
      </c>
      <c r="E72" s="61">
        <f>'Прилож.4 (Ведомств. 2020-2021)'!F592</f>
        <v>0</v>
      </c>
      <c r="F72" s="19"/>
    </row>
    <row r="73" spans="1:6" ht="47.25" hidden="1" x14ac:dyDescent="0.25">
      <c r="A73" s="6" t="s">
        <v>20</v>
      </c>
      <c r="B73" s="60" t="s">
        <v>155</v>
      </c>
      <c r="C73" s="63"/>
      <c r="D73" s="61">
        <f>D75+D74</f>
        <v>0</v>
      </c>
      <c r="E73" s="61">
        <f>E75+E74</f>
        <v>0</v>
      </c>
      <c r="F73" s="19"/>
    </row>
    <row r="74" spans="1:6" ht="31.5" hidden="1" x14ac:dyDescent="0.25">
      <c r="A74" s="56" t="s">
        <v>133</v>
      </c>
      <c r="B74" s="60" t="s">
        <v>155</v>
      </c>
      <c r="C74" s="63">
        <v>200</v>
      </c>
      <c r="D74" s="61">
        <f>'Прилож.4 (Ведомств. 2020-2021)'!E594</f>
        <v>0</v>
      </c>
      <c r="E74" s="61">
        <f>'Прилож.4 (Ведомств. 2020-2021)'!F594</f>
        <v>0</v>
      </c>
      <c r="F74" s="19"/>
    </row>
    <row r="75" spans="1:6" ht="31.5" hidden="1" x14ac:dyDescent="0.25">
      <c r="A75" s="65" t="s">
        <v>12</v>
      </c>
      <c r="B75" s="60" t="s">
        <v>155</v>
      </c>
      <c r="C75" s="63">
        <v>600</v>
      </c>
      <c r="D75" s="61">
        <f>'Прилож.4 (Ведомств. 2020-2021)'!E595</f>
        <v>0</v>
      </c>
      <c r="E75" s="61">
        <f>'Прилож.4 (Ведомств. 2020-2021)'!F595</f>
        <v>0</v>
      </c>
      <c r="F75" s="19"/>
    </row>
    <row r="76" spans="1:6" ht="31.5" hidden="1" x14ac:dyDescent="0.25">
      <c r="A76" s="6" t="s">
        <v>21</v>
      </c>
      <c r="B76" s="60" t="s">
        <v>156</v>
      </c>
      <c r="C76" s="63"/>
      <c r="D76" s="61">
        <f>D77</f>
        <v>0</v>
      </c>
      <c r="E76" s="61">
        <f>E77</f>
        <v>0</v>
      </c>
      <c r="F76" s="19"/>
    </row>
    <row r="77" spans="1:6" ht="31.5" hidden="1" x14ac:dyDescent="0.25">
      <c r="A77" s="65" t="s">
        <v>12</v>
      </c>
      <c r="B77" s="60" t="s">
        <v>156</v>
      </c>
      <c r="C77" s="63">
        <v>600</v>
      </c>
      <c r="D77" s="61">
        <f>'Прилож.4 (Ведомств. 2020-2021)'!E597</f>
        <v>0</v>
      </c>
      <c r="E77" s="61">
        <f>'Прилож.4 (Ведомств. 2020-2021)'!F597</f>
        <v>0</v>
      </c>
      <c r="F77" s="19"/>
    </row>
    <row r="78" spans="1:6" ht="31.5" hidden="1" x14ac:dyDescent="0.25">
      <c r="A78" s="65" t="s">
        <v>317</v>
      </c>
      <c r="B78" s="60" t="s">
        <v>316</v>
      </c>
      <c r="C78" s="63"/>
      <c r="D78" s="61">
        <f>D79</f>
        <v>0</v>
      </c>
      <c r="E78" s="61">
        <f>E79</f>
        <v>0</v>
      </c>
      <c r="F78" s="19"/>
    </row>
    <row r="79" spans="1:6" ht="31.5" hidden="1" x14ac:dyDescent="0.25">
      <c r="A79" s="65" t="s">
        <v>12</v>
      </c>
      <c r="B79" s="60" t="s">
        <v>316</v>
      </c>
      <c r="C79" s="63">
        <v>600</v>
      </c>
      <c r="D79" s="61">
        <f>'Прилож.4 (Ведомств. 2020-2021)'!E599</f>
        <v>0</v>
      </c>
      <c r="E79" s="61">
        <f>'Прилож.4 (Ведомств. 2020-2021)'!F599</f>
        <v>0</v>
      </c>
      <c r="F79" s="19"/>
    </row>
    <row r="80" spans="1:6" x14ac:dyDescent="0.25">
      <c r="A80" s="6" t="s">
        <v>22</v>
      </c>
      <c r="B80" s="60" t="s">
        <v>157</v>
      </c>
      <c r="C80" s="63"/>
      <c r="D80" s="61">
        <f>D81+D86</f>
        <v>11403.7</v>
      </c>
      <c r="E80" s="61">
        <f>E81+E86</f>
        <v>11403.7</v>
      </c>
      <c r="F80" s="19"/>
    </row>
    <row r="81" spans="1:6" x14ac:dyDescent="0.25">
      <c r="A81" s="6" t="s">
        <v>294</v>
      </c>
      <c r="B81" s="60" t="s">
        <v>299</v>
      </c>
      <c r="C81" s="63"/>
      <c r="D81" s="61">
        <f>D82+D83+D84+D85</f>
        <v>6218.2</v>
      </c>
      <c r="E81" s="61">
        <f>E82+E83+E84+E85</f>
        <v>6218.2</v>
      </c>
      <c r="F81" s="19"/>
    </row>
    <row r="82" spans="1:6" ht="78.75" hidden="1" x14ac:dyDescent="0.25">
      <c r="A82" s="32" t="s">
        <v>24</v>
      </c>
      <c r="B82" s="60" t="s">
        <v>299</v>
      </c>
      <c r="C82" s="63">
        <v>100</v>
      </c>
      <c r="D82" s="61">
        <f>'Прилож.4 (Ведомств. 2020-2021)'!E602</f>
        <v>0</v>
      </c>
      <c r="E82" s="61">
        <f>'Прилож.4 (Ведомств. 2020-2021)'!F602</f>
        <v>0</v>
      </c>
      <c r="F82" s="19"/>
    </row>
    <row r="83" spans="1:6" ht="31.5" hidden="1" x14ac:dyDescent="0.25">
      <c r="A83" s="56" t="s">
        <v>133</v>
      </c>
      <c r="B83" s="60" t="s">
        <v>299</v>
      </c>
      <c r="C83" s="63">
        <v>200</v>
      </c>
      <c r="D83" s="61">
        <f>'Прилож.4 (Ведомств. 2020-2021)'!E603</f>
        <v>0</v>
      </c>
      <c r="E83" s="61">
        <f>'Прилож.4 (Ведомств. 2020-2021)'!F603</f>
        <v>0</v>
      </c>
      <c r="F83" s="19"/>
    </row>
    <row r="84" spans="1:6" hidden="1" x14ac:dyDescent="0.25">
      <c r="A84" s="6" t="s">
        <v>65</v>
      </c>
      <c r="B84" s="60" t="s">
        <v>299</v>
      </c>
      <c r="C84" s="63">
        <v>300</v>
      </c>
      <c r="D84" s="61">
        <f>'Прилож.4 (Ведомств. 2020-2021)'!E604</f>
        <v>0</v>
      </c>
      <c r="E84" s="61">
        <f>'Прилож.4 (Ведомств. 2020-2021)'!F604</f>
        <v>0</v>
      </c>
      <c r="F84" s="19"/>
    </row>
    <row r="85" spans="1:6" ht="31.5" x14ac:dyDescent="0.25">
      <c r="A85" s="65" t="s">
        <v>12</v>
      </c>
      <c r="B85" s="60" t="s">
        <v>299</v>
      </c>
      <c r="C85" s="63">
        <v>600</v>
      </c>
      <c r="D85" s="61">
        <f>'Прилож.4 (Ведомств. 2020-2021)'!E605</f>
        <v>6218.2</v>
      </c>
      <c r="E85" s="61">
        <f>'Прилож.4 (Ведомств. 2020-2021)'!F605</f>
        <v>6218.2</v>
      </c>
      <c r="F85" s="19"/>
    </row>
    <row r="86" spans="1:6" ht="31.5" x14ac:dyDescent="0.25">
      <c r="A86" s="56" t="s">
        <v>128</v>
      </c>
      <c r="B86" s="60" t="s">
        <v>354</v>
      </c>
      <c r="C86" s="63"/>
      <c r="D86" s="61">
        <f>D87+D88+D89</f>
        <v>5185.5</v>
      </c>
      <c r="E86" s="61">
        <f>E87+E88+E89</f>
        <v>5185.5</v>
      </c>
      <c r="F86" s="19"/>
    </row>
    <row r="87" spans="1:6" ht="31.5" hidden="1" x14ac:dyDescent="0.25">
      <c r="A87" s="56" t="s">
        <v>133</v>
      </c>
      <c r="B87" s="60" t="s">
        <v>354</v>
      </c>
      <c r="C87" s="63">
        <v>200</v>
      </c>
      <c r="D87" s="61">
        <f>'Прилож.4 (Ведомств. 2020-2021)'!E607</f>
        <v>0</v>
      </c>
      <c r="E87" s="61">
        <f>'Прилож.4 (Ведомств. 2020-2021)'!F607</f>
        <v>0</v>
      </c>
      <c r="F87" s="19"/>
    </row>
    <row r="88" spans="1:6" hidden="1" x14ac:dyDescent="0.25">
      <c r="A88" s="56" t="s">
        <v>65</v>
      </c>
      <c r="B88" s="60" t="s">
        <v>354</v>
      </c>
      <c r="C88" s="63">
        <v>300</v>
      </c>
      <c r="D88" s="61">
        <f>'Прилож.4 (Ведомств. 2020-2021)'!E608</f>
        <v>0</v>
      </c>
      <c r="E88" s="61">
        <f>'Прилож.4 (Ведомств. 2020-2021)'!F608</f>
        <v>0</v>
      </c>
      <c r="F88" s="19"/>
    </row>
    <row r="89" spans="1:6" ht="31.5" x14ac:dyDescent="0.25">
      <c r="A89" s="65" t="s">
        <v>12</v>
      </c>
      <c r="B89" s="60" t="s">
        <v>354</v>
      </c>
      <c r="C89" s="63">
        <v>600</v>
      </c>
      <c r="D89" s="61">
        <f>'Прилож.4 (Ведомств. 2020-2021)'!E609</f>
        <v>5185.5</v>
      </c>
      <c r="E89" s="61">
        <f>'Прилож.4 (Ведомств. 2020-2021)'!F609</f>
        <v>5185.5</v>
      </c>
      <c r="F89" s="19"/>
    </row>
    <row r="90" spans="1:6" ht="31.5" x14ac:dyDescent="0.25">
      <c r="A90" s="6" t="s">
        <v>23</v>
      </c>
      <c r="B90" s="60" t="s">
        <v>158</v>
      </c>
      <c r="C90" s="63"/>
      <c r="D90" s="61">
        <f>D91+D92</f>
        <v>5500</v>
      </c>
      <c r="E90" s="61">
        <f>E91+E92</f>
        <v>5500</v>
      </c>
      <c r="F90" s="19"/>
    </row>
    <row r="91" spans="1:6" ht="31.5" hidden="1" x14ac:dyDescent="0.25">
      <c r="A91" s="56" t="s">
        <v>133</v>
      </c>
      <c r="B91" s="60" t="s">
        <v>158</v>
      </c>
      <c r="C91" s="63">
        <v>200</v>
      </c>
      <c r="D91" s="61">
        <f>'Прилож.4 (Ведомств. 2020-2021)'!E611</f>
        <v>0</v>
      </c>
      <c r="E91" s="61">
        <f>'Прилож.4 (Ведомств. 2020-2021)'!F611</f>
        <v>0</v>
      </c>
      <c r="F91" s="19"/>
    </row>
    <row r="92" spans="1:6" ht="31.5" x14ac:dyDescent="0.25">
      <c r="A92" s="65" t="s">
        <v>12</v>
      </c>
      <c r="B92" s="60" t="s">
        <v>158</v>
      </c>
      <c r="C92" s="63">
        <v>600</v>
      </c>
      <c r="D92" s="61">
        <f>'Прилож.4 (Ведомств. 2020-2021)'!E612</f>
        <v>5500</v>
      </c>
      <c r="E92" s="61">
        <f>'Прилож.4 (Ведомств. 2020-2021)'!F612</f>
        <v>5500</v>
      </c>
      <c r="F92" s="19"/>
    </row>
    <row r="93" spans="1:6" ht="31.5" x14ac:dyDescent="0.25">
      <c r="A93" s="57" t="s">
        <v>513</v>
      </c>
      <c r="B93" s="59" t="s">
        <v>159</v>
      </c>
      <c r="C93" s="49"/>
      <c r="D93" s="62">
        <f>D94+D99+D101+D103+D105+D110+D116</f>
        <v>174649</v>
      </c>
      <c r="E93" s="62">
        <f>E94+E99+E101+E103+E105+E110+E116</f>
        <v>174649</v>
      </c>
      <c r="F93" s="19"/>
    </row>
    <row r="94" spans="1:6" ht="31.5" x14ac:dyDescent="0.25">
      <c r="A94" s="6" t="s">
        <v>36</v>
      </c>
      <c r="B94" s="60" t="s">
        <v>160</v>
      </c>
      <c r="C94" s="63"/>
      <c r="D94" s="61">
        <f>D95+D96+D98+D97</f>
        <v>34940.1</v>
      </c>
      <c r="E94" s="61">
        <f>E95+E96+E98+E97</f>
        <v>34940.1</v>
      </c>
      <c r="F94" s="19"/>
    </row>
    <row r="95" spans="1:6" ht="64.5" customHeight="1" x14ac:dyDescent="0.25">
      <c r="A95" s="32" t="s">
        <v>24</v>
      </c>
      <c r="B95" s="60" t="s">
        <v>160</v>
      </c>
      <c r="C95" s="63">
        <v>100</v>
      </c>
      <c r="D95" s="61">
        <f>'Прилож.4 (Ведомств. 2020-2021)'!E615</f>
        <v>30531.1</v>
      </c>
      <c r="E95" s="61">
        <f>'Прилож.4 (Ведомств. 2020-2021)'!F615</f>
        <v>30531.1</v>
      </c>
      <c r="F95" s="19"/>
    </row>
    <row r="96" spans="1:6" s="54" customFormat="1" ht="31.5" x14ac:dyDescent="0.25">
      <c r="A96" s="56" t="s">
        <v>133</v>
      </c>
      <c r="B96" s="60" t="s">
        <v>160</v>
      </c>
      <c r="C96" s="63">
        <v>200</v>
      </c>
      <c r="D96" s="61">
        <f>'Прилож.4 (Ведомств. 2020-2021)'!E616</f>
        <v>4199</v>
      </c>
      <c r="E96" s="61">
        <f>'Прилож.4 (Ведомств. 2020-2021)'!F616</f>
        <v>4199</v>
      </c>
      <c r="F96" s="19"/>
    </row>
    <row r="97" spans="1:6" hidden="1" x14ac:dyDescent="0.25">
      <c r="A97" s="6" t="s">
        <v>65</v>
      </c>
      <c r="B97" s="60" t="s">
        <v>160</v>
      </c>
      <c r="C97" s="63">
        <v>300</v>
      </c>
      <c r="D97" s="61">
        <f>'Прилож.4 (Ведомств. 2020-2021)'!E617</f>
        <v>0</v>
      </c>
      <c r="E97" s="61">
        <f>'Прилож.4 (Ведомств. 2020-2021)'!F617</f>
        <v>0</v>
      </c>
      <c r="F97" s="19"/>
    </row>
    <row r="98" spans="1:6" x14ac:dyDescent="0.25">
      <c r="A98" s="65" t="s">
        <v>25</v>
      </c>
      <c r="B98" s="60" t="s">
        <v>160</v>
      </c>
      <c r="C98" s="63">
        <v>800</v>
      </c>
      <c r="D98" s="61">
        <f>'Прилож.4 (Ведомств. 2020-2021)'!E618</f>
        <v>210</v>
      </c>
      <c r="E98" s="61">
        <f>'Прилож.4 (Ведомств. 2020-2021)'!F618</f>
        <v>210</v>
      </c>
      <c r="F98" s="19"/>
    </row>
    <row r="99" spans="1:6" ht="63" hidden="1" x14ac:dyDescent="0.25">
      <c r="A99" s="6" t="s">
        <v>26</v>
      </c>
      <c r="B99" s="60" t="s">
        <v>161</v>
      </c>
      <c r="C99" s="63"/>
      <c r="D99" s="61">
        <f>D100</f>
        <v>0</v>
      </c>
      <c r="E99" s="61">
        <f>E100</f>
        <v>0</v>
      </c>
      <c r="F99" s="19"/>
    </row>
    <row r="100" spans="1:6" ht="31.5" hidden="1" x14ac:dyDescent="0.25">
      <c r="A100" s="65" t="s">
        <v>12</v>
      </c>
      <c r="B100" s="60" t="s">
        <v>161</v>
      </c>
      <c r="C100" s="63">
        <v>600</v>
      </c>
      <c r="D100" s="61">
        <f>'Прилож.4 (Ведомств. 2020-2021)'!E620</f>
        <v>0</v>
      </c>
      <c r="E100" s="61">
        <f>'Прилож.4 (Ведомств. 2020-2021)'!F620</f>
        <v>0</v>
      </c>
      <c r="F100" s="19"/>
    </row>
    <row r="101" spans="1:6" ht="31.5" hidden="1" x14ac:dyDescent="0.25">
      <c r="A101" s="6" t="s">
        <v>27</v>
      </c>
      <c r="B101" s="60" t="s">
        <v>162</v>
      </c>
      <c r="C101" s="63"/>
      <c r="D101" s="61">
        <f>D102</f>
        <v>0</v>
      </c>
      <c r="E101" s="61">
        <f>E102</f>
        <v>0</v>
      </c>
      <c r="F101" s="19"/>
    </row>
    <row r="102" spans="1:6" ht="31.5" hidden="1" x14ac:dyDescent="0.25">
      <c r="A102" s="65" t="s">
        <v>12</v>
      </c>
      <c r="B102" s="60" t="s">
        <v>162</v>
      </c>
      <c r="C102" s="63">
        <v>600</v>
      </c>
      <c r="D102" s="61">
        <f>'Прилож.4 (Ведомств. 2020-2021)'!E622</f>
        <v>0</v>
      </c>
      <c r="E102" s="61">
        <f>'Прилож.4 (Ведомств. 2020-2021)'!F622</f>
        <v>0</v>
      </c>
      <c r="F102" s="19"/>
    </row>
    <row r="103" spans="1:6" hidden="1" x14ac:dyDescent="0.25">
      <c r="A103" s="6" t="s">
        <v>28</v>
      </c>
      <c r="B103" s="60" t="s">
        <v>163</v>
      </c>
      <c r="C103" s="63"/>
      <c r="D103" s="61">
        <f>D104</f>
        <v>0</v>
      </c>
      <c r="E103" s="61">
        <f>E104</f>
        <v>0</v>
      </c>
      <c r="F103" s="19"/>
    </row>
    <row r="104" spans="1:6" s="54" customFormat="1" ht="31.5" hidden="1" x14ac:dyDescent="0.25">
      <c r="A104" s="65" t="s">
        <v>12</v>
      </c>
      <c r="B104" s="60" t="s">
        <v>163</v>
      </c>
      <c r="C104" s="63">
        <v>600</v>
      </c>
      <c r="D104" s="61">
        <f>'Прилож.4 (Ведомств. 2020-2021)'!E624</f>
        <v>0</v>
      </c>
      <c r="E104" s="61">
        <f>'Прилож.4 (Ведомств. 2020-2021)'!F624</f>
        <v>0</v>
      </c>
      <c r="F104" s="19"/>
    </row>
    <row r="105" spans="1:6" s="54" customFormat="1" ht="31.5" x14ac:dyDescent="0.25">
      <c r="A105" s="65" t="s">
        <v>343</v>
      </c>
      <c r="B105" s="60" t="s">
        <v>344</v>
      </c>
      <c r="C105" s="63"/>
      <c r="D105" s="61">
        <f>D106</f>
        <v>8379.5</v>
      </c>
      <c r="E105" s="61">
        <f>E106</f>
        <v>8379.5</v>
      </c>
      <c r="F105" s="19"/>
    </row>
    <row r="106" spans="1:6" s="54" customFormat="1" x14ac:dyDescent="0.25">
      <c r="A106" s="65" t="s">
        <v>294</v>
      </c>
      <c r="B106" s="60" t="s">
        <v>532</v>
      </c>
      <c r="C106" s="63"/>
      <c r="D106" s="61">
        <f>D107+D108+D109</f>
        <v>8379.5</v>
      </c>
      <c r="E106" s="61">
        <f>E107+E108+E109</f>
        <v>8379.5</v>
      </c>
      <c r="F106" s="19"/>
    </row>
    <row r="107" spans="1:6" s="54" customFormat="1" ht="63.95" customHeight="1" x14ac:dyDescent="0.25">
      <c r="A107" s="65" t="s">
        <v>24</v>
      </c>
      <c r="B107" s="60" t="s">
        <v>532</v>
      </c>
      <c r="C107" s="63">
        <v>100</v>
      </c>
      <c r="D107" s="61">
        <f>'Прилож.4 (Ведомств. 2020-2021)'!E627</f>
        <v>6754.5</v>
      </c>
      <c r="E107" s="61">
        <f>'Прилож.4 (Ведомств. 2020-2021)'!F627</f>
        <v>6754.5</v>
      </c>
      <c r="F107" s="19"/>
    </row>
    <row r="108" spans="1:6" s="54" customFormat="1" ht="31.5" x14ac:dyDescent="0.25">
      <c r="A108" s="56" t="s">
        <v>133</v>
      </c>
      <c r="B108" s="60" t="s">
        <v>532</v>
      </c>
      <c r="C108" s="63">
        <v>200</v>
      </c>
      <c r="D108" s="61">
        <f>'Прилож.4 (Ведомств. 2020-2021)'!E628</f>
        <v>1520</v>
      </c>
      <c r="E108" s="61">
        <f>'Прилож.4 (Ведомств. 2020-2021)'!F628</f>
        <v>1520</v>
      </c>
      <c r="F108" s="19"/>
    </row>
    <row r="109" spans="1:6" s="54" customFormat="1" x14ac:dyDescent="0.25">
      <c r="A109" s="65" t="s">
        <v>25</v>
      </c>
      <c r="B109" s="60" t="s">
        <v>532</v>
      </c>
      <c r="C109" s="63">
        <v>800</v>
      </c>
      <c r="D109" s="61">
        <f>'Прилож.4 (Ведомств. 2020-2021)'!E629</f>
        <v>105</v>
      </c>
      <c r="E109" s="61">
        <f>'Прилож.4 (Ведомств. 2020-2021)'!F629</f>
        <v>105</v>
      </c>
      <c r="F109" s="19"/>
    </row>
    <row r="110" spans="1:6" s="54" customFormat="1" ht="82.5" customHeight="1" x14ac:dyDescent="0.25">
      <c r="A110" s="33" t="s">
        <v>514</v>
      </c>
      <c r="B110" s="60" t="s">
        <v>345</v>
      </c>
      <c r="C110" s="63"/>
      <c r="D110" s="61">
        <f>D111</f>
        <v>30841</v>
      </c>
      <c r="E110" s="61">
        <f>E111</f>
        <v>30841</v>
      </c>
      <c r="F110" s="19"/>
    </row>
    <row r="111" spans="1:6" s="54" customFormat="1" x14ac:dyDescent="0.25">
      <c r="A111" s="65" t="s">
        <v>294</v>
      </c>
      <c r="B111" s="60" t="s">
        <v>533</v>
      </c>
      <c r="C111" s="63"/>
      <c r="D111" s="61">
        <f>D112+D113+D115+D114</f>
        <v>30841</v>
      </c>
      <c r="E111" s="61">
        <f>E112+E113+E115+E114</f>
        <v>30841</v>
      </c>
      <c r="F111" s="19"/>
    </row>
    <row r="112" spans="1:6" s="54" customFormat="1" ht="63.95" customHeight="1" x14ac:dyDescent="0.25">
      <c r="A112" s="65" t="s">
        <v>24</v>
      </c>
      <c r="B112" s="60" t="s">
        <v>533</v>
      </c>
      <c r="C112" s="63">
        <v>100</v>
      </c>
      <c r="D112" s="61">
        <f>'Прилож.4 (Ведомств. 2020-2021)'!E632</f>
        <v>29304</v>
      </c>
      <c r="E112" s="61">
        <f>'Прилож.4 (Ведомств. 2020-2021)'!F632</f>
        <v>29304</v>
      </c>
      <c r="F112" s="19"/>
    </row>
    <row r="113" spans="1:6" s="54" customFormat="1" ht="31.5" x14ac:dyDescent="0.25">
      <c r="A113" s="56" t="s">
        <v>133</v>
      </c>
      <c r="B113" s="60" t="s">
        <v>533</v>
      </c>
      <c r="C113" s="63">
        <v>200</v>
      </c>
      <c r="D113" s="61">
        <f>'Прилож.4 (Ведомств. 2020-2021)'!E633</f>
        <v>1456</v>
      </c>
      <c r="E113" s="61">
        <f>'Прилож.4 (Ведомств. 2020-2021)'!F633</f>
        <v>1456</v>
      </c>
      <c r="F113" s="19"/>
    </row>
    <row r="114" spans="1:6" s="54" customFormat="1" x14ac:dyDescent="0.25">
      <c r="A114" s="56" t="s">
        <v>65</v>
      </c>
      <c r="B114" s="60" t="s">
        <v>533</v>
      </c>
      <c r="C114" s="63">
        <v>300</v>
      </c>
      <c r="D114" s="61">
        <f>'Прилож.4 (Ведомств. 2020-2021)'!E634</f>
        <v>80</v>
      </c>
      <c r="E114" s="61">
        <f>'Прилож.4 (Ведомств. 2020-2021)'!F634</f>
        <v>80</v>
      </c>
      <c r="F114" s="19"/>
    </row>
    <row r="115" spans="1:6" s="54" customFormat="1" x14ac:dyDescent="0.25">
      <c r="A115" s="65" t="s">
        <v>25</v>
      </c>
      <c r="B115" s="60" t="s">
        <v>533</v>
      </c>
      <c r="C115" s="63">
        <v>800</v>
      </c>
      <c r="D115" s="61">
        <f>'Прилож.4 (Ведомств. 2020-2021)'!E635</f>
        <v>1</v>
      </c>
      <c r="E115" s="61">
        <f>'Прилож.4 (Ведомств. 2020-2021)'!F635</f>
        <v>1</v>
      </c>
      <c r="F115" s="19"/>
    </row>
    <row r="116" spans="1:6" s="54" customFormat="1" x14ac:dyDescent="0.25">
      <c r="A116" s="56" t="s">
        <v>346</v>
      </c>
      <c r="B116" s="60" t="s">
        <v>347</v>
      </c>
      <c r="C116" s="63"/>
      <c r="D116" s="61">
        <f>D117</f>
        <v>100488.40000000001</v>
      </c>
      <c r="E116" s="61">
        <f>E117</f>
        <v>100488.40000000001</v>
      </c>
      <c r="F116" s="19"/>
    </row>
    <row r="117" spans="1:6" s="54" customFormat="1" x14ac:dyDescent="0.25">
      <c r="A117" s="65" t="s">
        <v>294</v>
      </c>
      <c r="B117" s="60" t="s">
        <v>534</v>
      </c>
      <c r="C117" s="63"/>
      <c r="D117" s="61">
        <f>D118+D119+D120+D121</f>
        <v>100488.40000000001</v>
      </c>
      <c r="E117" s="61">
        <f>E118+E119+E120+E121</f>
        <v>100488.40000000001</v>
      </c>
      <c r="F117" s="19"/>
    </row>
    <row r="118" spans="1:6" s="54" customFormat="1" ht="64.5" customHeight="1" x14ac:dyDescent="0.25">
      <c r="A118" s="65" t="s">
        <v>24</v>
      </c>
      <c r="B118" s="60" t="s">
        <v>534</v>
      </c>
      <c r="C118" s="63">
        <v>100</v>
      </c>
      <c r="D118" s="61">
        <f>'Прилож.4 (Ведомств. 2020-2021)'!E638</f>
        <v>77518.100000000006</v>
      </c>
      <c r="E118" s="61">
        <f>'Прилож.4 (Ведомств. 2020-2021)'!F638</f>
        <v>77518.100000000006</v>
      </c>
      <c r="F118" s="19"/>
    </row>
    <row r="119" spans="1:6" s="54" customFormat="1" ht="31.5" x14ac:dyDescent="0.25">
      <c r="A119" s="56" t="s">
        <v>133</v>
      </c>
      <c r="B119" s="60" t="s">
        <v>534</v>
      </c>
      <c r="C119" s="63">
        <v>200</v>
      </c>
      <c r="D119" s="61">
        <f>'Прилож.4 (Ведомств. 2020-2021)'!E639</f>
        <v>22203.3</v>
      </c>
      <c r="E119" s="61">
        <f>'Прилож.4 (Ведомств. 2020-2021)'!F639</f>
        <v>22203.3</v>
      </c>
      <c r="F119" s="19"/>
    </row>
    <row r="120" spans="1:6" hidden="1" x14ac:dyDescent="0.25">
      <c r="A120" s="56" t="s">
        <v>65</v>
      </c>
      <c r="B120" s="60" t="s">
        <v>534</v>
      </c>
      <c r="C120" s="63">
        <v>300</v>
      </c>
      <c r="D120" s="61">
        <f>'Прилож.4 (Ведомств. 2020-2021)'!E640</f>
        <v>0</v>
      </c>
      <c r="E120" s="61">
        <f>'Прилож.4 (Ведомств. 2020-2021)'!F640</f>
        <v>0</v>
      </c>
      <c r="F120" s="19"/>
    </row>
    <row r="121" spans="1:6" x14ac:dyDescent="0.25">
      <c r="A121" s="65" t="s">
        <v>25</v>
      </c>
      <c r="B121" s="60" t="s">
        <v>534</v>
      </c>
      <c r="C121" s="63">
        <v>800</v>
      </c>
      <c r="D121" s="61">
        <f>'Прилож.4 (Ведомств. 2020-2021)'!E641</f>
        <v>767</v>
      </c>
      <c r="E121" s="61">
        <f>'Прилож.4 (Ведомств. 2020-2021)'!F641</f>
        <v>767</v>
      </c>
      <c r="F121" s="19"/>
    </row>
    <row r="122" spans="1:6" ht="6" customHeight="1" x14ac:dyDescent="0.25">
      <c r="A122" s="155"/>
      <c r="B122" s="60"/>
      <c r="C122" s="63"/>
      <c r="D122" s="61"/>
      <c r="E122" s="61"/>
      <c r="F122" s="19"/>
    </row>
    <row r="123" spans="1:6" ht="47.25" x14ac:dyDescent="0.25">
      <c r="A123" s="127" t="s">
        <v>414</v>
      </c>
      <c r="B123" s="144" t="s">
        <v>164</v>
      </c>
      <c r="C123" s="148"/>
      <c r="D123" s="145">
        <f>D124+D128+D134+D136+D139+D144+D146+D151+D153+D155+D164+D166+D168+D170+D173+D175+D161</f>
        <v>135350</v>
      </c>
      <c r="E123" s="145">
        <f>E124+E128+E134+E136+E139+E144+E146+E151+E153+E155+E164+E166+E168+E170+E173+E175+E161</f>
        <v>136350</v>
      </c>
      <c r="F123" s="19"/>
    </row>
    <row r="124" spans="1:6" s="54" customFormat="1" ht="31.5" hidden="1" x14ac:dyDescent="0.25">
      <c r="A124" s="6" t="s">
        <v>111</v>
      </c>
      <c r="B124" s="60" t="s">
        <v>165</v>
      </c>
      <c r="C124" s="63"/>
      <c r="D124" s="61">
        <f>D125</f>
        <v>0</v>
      </c>
      <c r="E124" s="61">
        <f>E125</f>
        <v>0</v>
      </c>
      <c r="F124" s="19"/>
    </row>
    <row r="125" spans="1:6" s="54" customFormat="1" hidden="1" x14ac:dyDescent="0.25">
      <c r="A125" s="6" t="s">
        <v>294</v>
      </c>
      <c r="B125" s="60" t="s">
        <v>300</v>
      </c>
      <c r="C125" s="63"/>
      <c r="D125" s="61">
        <f>D126+D127</f>
        <v>0</v>
      </c>
      <c r="E125" s="61">
        <f>E126+E127</f>
        <v>0</v>
      </c>
      <c r="F125" s="19"/>
    </row>
    <row r="126" spans="1:6" ht="47.25" hidden="1" x14ac:dyDescent="0.25">
      <c r="A126" s="56" t="s">
        <v>42</v>
      </c>
      <c r="B126" s="60" t="s">
        <v>300</v>
      </c>
      <c r="C126" s="63">
        <v>400</v>
      </c>
      <c r="D126" s="61">
        <f>'Прилож.4 (Ведомств. 2020-2021)'!E201+'Прилож.4 (Ведомств. 2020-2021)'!E460</f>
        <v>0</v>
      </c>
      <c r="E126" s="61">
        <f>'Прилож.4 (Ведомств. 2020-2021)'!F201+'Прилож.4 (Ведомств. 2020-2021)'!F460</f>
        <v>0</v>
      </c>
      <c r="F126" s="19"/>
    </row>
    <row r="127" spans="1:6" hidden="1" x14ac:dyDescent="0.25">
      <c r="A127" s="65" t="s">
        <v>25</v>
      </c>
      <c r="B127" s="60" t="s">
        <v>300</v>
      </c>
      <c r="C127" s="63">
        <v>800</v>
      </c>
      <c r="D127" s="61">
        <f>'Прилож.4 (Ведомств. 2020-2021)'!E202</f>
        <v>0</v>
      </c>
      <c r="E127" s="61">
        <f>'Прилож.4 (Ведомств. 2020-2021)'!F202</f>
        <v>0</v>
      </c>
      <c r="F127" s="19"/>
    </row>
    <row r="128" spans="1:6" ht="31.5" hidden="1" x14ac:dyDescent="0.25">
      <c r="A128" s="6" t="s">
        <v>96</v>
      </c>
      <c r="B128" s="131" t="s">
        <v>166</v>
      </c>
      <c r="C128" s="63"/>
      <c r="D128" s="61">
        <f>D129+D132</f>
        <v>0</v>
      </c>
      <c r="E128" s="61">
        <f>E129+E132</f>
        <v>0</v>
      </c>
      <c r="F128" s="19"/>
    </row>
    <row r="129" spans="1:6" hidden="1" x14ac:dyDescent="0.25">
      <c r="A129" s="6" t="s">
        <v>294</v>
      </c>
      <c r="B129" s="131" t="s">
        <v>415</v>
      </c>
      <c r="C129" s="63"/>
      <c r="D129" s="61">
        <f>D130+D131</f>
        <v>0</v>
      </c>
      <c r="E129" s="61">
        <f>E130+E131</f>
        <v>0</v>
      </c>
      <c r="F129" s="19"/>
    </row>
    <row r="130" spans="1:6" ht="47.25" hidden="1" x14ac:dyDescent="0.25">
      <c r="A130" s="56" t="s">
        <v>42</v>
      </c>
      <c r="B130" s="131" t="s">
        <v>415</v>
      </c>
      <c r="C130" s="63">
        <v>400</v>
      </c>
      <c r="D130" s="61">
        <f>'Прилож.4 (Ведомств. 2020-2021)'!E205</f>
        <v>0</v>
      </c>
      <c r="E130" s="61">
        <f>'Прилож.4 (Ведомств. 2020-2021)'!F205</f>
        <v>0</v>
      </c>
      <c r="F130" s="19"/>
    </row>
    <row r="131" spans="1:6" ht="31.5" hidden="1" x14ac:dyDescent="0.25">
      <c r="A131" s="65" t="s">
        <v>12</v>
      </c>
      <c r="B131" s="131" t="s">
        <v>415</v>
      </c>
      <c r="C131" s="63">
        <v>600</v>
      </c>
      <c r="D131" s="61">
        <f>'Прилож.4 (Ведомств. 2020-2021)'!E463</f>
        <v>0</v>
      </c>
      <c r="E131" s="61">
        <f>'Прилож.4 (Ведомств. 2020-2021)'!F463</f>
        <v>0</v>
      </c>
      <c r="F131" s="19"/>
    </row>
    <row r="132" spans="1:6" ht="47.25" hidden="1" x14ac:dyDescent="0.25">
      <c r="A132" s="65" t="s">
        <v>489</v>
      </c>
      <c r="B132" s="131" t="s">
        <v>490</v>
      </c>
      <c r="C132" s="63"/>
      <c r="D132" s="61">
        <f>D133</f>
        <v>0</v>
      </c>
      <c r="E132" s="61">
        <f>E133</f>
        <v>0</v>
      </c>
      <c r="F132" s="19"/>
    </row>
    <row r="133" spans="1:6" ht="31.5" hidden="1" x14ac:dyDescent="0.25">
      <c r="A133" s="65" t="s">
        <v>12</v>
      </c>
      <c r="B133" s="131" t="s">
        <v>490</v>
      </c>
      <c r="C133" s="63">
        <v>600</v>
      </c>
      <c r="D133" s="61">
        <f>'Прилож.4 (Ведомств. 2020-2021)'!E465</f>
        <v>0</v>
      </c>
      <c r="E133" s="61">
        <f>'Прилож.4 (Ведомств. 2020-2021)'!F465</f>
        <v>0</v>
      </c>
      <c r="F133" s="19"/>
    </row>
    <row r="134" spans="1:6" s="54" customFormat="1" ht="47.25" hidden="1" x14ac:dyDescent="0.25">
      <c r="A134" s="6" t="s">
        <v>112</v>
      </c>
      <c r="B134" s="131" t="s">
        <v>167</v>
      </c>
      <c r="C134" s="104"/>
      <c r="D134" s="61">
        <f>D135</f>
        <v>0</v>
      </c>
      <c r="E134" s="61">
        <f>E135</f>
        <v>0</v>
      </c>
      <c r="F134" s="19"/>
    </row>
    <row r="135" spans="1:6" s="54" customFormat="1" ht="31.5" hidden="1" x14ac:dyDescent="0.25">
      <c r="A135" s="65" t="s">
        <v>12</v>
      </c>
      <c r="B135" s="131" t="s">
        <v>167</v>
      </c>
      <c r="C135" s="63">
        <v>600</v>
      </c>
      <c r="D135" s="61">
        <f>'Прилож.4 (Ведомств. 2020-2021)'!E467</f>
        <v>0</v>
      </c>
      <c r="E135" s="61">
        <f>'Прилож.4 (Ведомств. 2020-2021)'!F467</f>
        <v>0</v>
      </c>
      <c r="F135" s="19"/>
    </row>
    <row r="136" spans="1:6" ht="31.5" hidden="1" x14ac:dyDescent="0.25">
      <c r="A136" s="132" t="s">
        <v>43</v>
      </c>
      <c r="B136" s="60" t="s">
        <v>168</v>
      </c>
      <c r="C136" s="63"/>
      <c r="D136" s="61">
        <f>D137</f>
        <v>0</v>
      </c>
      <c r="E136" s="61">
        <f>E137</f>
        <v>0</v>
      </c>
      <c r="F136" s="19"/>
    </row>
    <row r="137" spans="1:6" ht="31.5" hidden="1" x14ac:dyDescent="0.25">
      <c r="A137" s="65" t="s">
        <v>43</v>
      </c>
      <c r="B137" s="60" t="s">
        <v>301</v>
      </c>
      <c r="C137" s="63"/>
      <c r="D137" s="61">
        <f>D138</f>
        <v>0</v>
      </c>
      <c r="E137" s="61">
        <f>E138</f>
        <v>0</v>
      </c>
      <c r="F137" s="19"/>
    </row>
    <row r="138" spans="1:6" ht="31.5" hidden="1" x14ac:dyDescent="0.25">
      <c r="A138" s="65" t="s">
        <v>12</v>
      </c>
      <c r="B138" s="60" t="s">
        <v>301</v>
      </c>
      <c r="C138" s="63">
        <v>600</v>
      </c>
      <c r="D138" s="61">
        <f>'Прилож.4 (Ведомств. 2020-2021)'!E470</f>
        <v>0</v>
      </c>
      <c r="E138" s="61">
        <f>'Прилож.4 (Ведомств. 2020-2021)'!F470</f>
        <v>0</v>
      </c>
      <c r="F138" s="19"/>
    </row>
    <row r="139" spans="1:6" s="54" customFormat="1" ht="31.5" x14ac:dyDescent="0.25">
      <c r="A139" s="6" t="s">
        <v>44</v>
      </c>
      <c r="B139" s="60" t="s">
        <v>169</v>
      </c>
      <c r="C139" s="63"/>
      <c r="D139" s="61">
        <f>D140+D142</f>
        <v>32332</v>
      </c>
      <c r="E139" s="61">
        <f>E140+E142</f>
        <v>32588</v>
      </c>
      <c r="F139" s="19"/>
    </row>
    <row r="140" spans="1:6" s="54" customFormat="1" x14ac:dyDescent="0.25">
      <c r="A140" s="6" t="s">
        <v>294</v>
      </c>
      <c r="B140" s="60" t="s">
        <v>329</v>
      </c>
      <c r="C140" s="63"/>
      <c r="D140" s="61">
        <f>D141</f>
        <v>32332</v>
      </c>
      <c r="E140" s="61">
        <f>E141</f>
        <v>32588</v>
      </c>
      <c r="F140" s="19"/>
    </row>
    <row r="141" spans="1:6" ht="31.5" x14ac:dyDescent="0.25">
      <c r="A141" s="65" t="s">
        <v>12</v>
      </c>
      <c r="B141" s="60" t="s">
        <v>329</v>
      </c>
      <c r="C141" s="63">
        <v>600</v>
      </c>
      <c r="D141" s="61">
        <f>'Прилож.4 (Ведомств. 2020-2021)'!E473</f>
        <v>32332</v>
      </c>
      <c r="E141" s="61">
        <f>'Прилож.4 (Ведомств. 2020-2021)'!F473</f>
        <v>32588</v>
      </c>
      <c r="F141" s="19"/>
    </row>
    <row r="142" spans="1:6" ht="31.5" hidden="1" x14ac:dyDescent="0.25">
      <c r="A142" s="65" t="s">
        <v>342</v>
      </c>
      <c r="B142" s="60" t="s">
        <v>341</v>
      </c>
      <c r="C142" s="63"/>
      <c r="D142" s="61">
        <f>D143</f>
        <v>0</v>
      </c>
      <c r="E142" s="61">
        <f>E143</f>
        <v>0</v>
      </c>
      <c r="F142" s="19"/>
    </row>
    <row r="143" spans="1:6" ht="31.5" hidden="1" x14ac:dyDescent="0.25">
      <c r="A143" s="65" t="s">
        <v>12</v>
      </c>
      <c r="B143" s="60" t="s">
        <v>341</v>
      </c>
      <c r="C143" s="63">
        <v>600</v>
      </c>
      <c r="D143" s="61">
        <f>'Прилож.4 (Ведомств. 2020-2021)'!E475</f>
        <v>0</v>
      </c>
      <c r="E143" s="61">
        <f>'Прилож.4 (Ведомств. 2020-2021)'!F475</f>
        <v>0</v>
      </c>
      <c r="F143" s="19"/>
    </row>
    <row r="144" spans="1:6" ht="31.5" hidden="1" x14ac:dyDescent="0.25">
      <c r="A144" s="6" t="s">
        <v>45</v>
      </c>
      <c r="B144" s="60" t="s">
        <v>170</v>
      </c>
      <c r="C144" s="63"/>
      <c r="D144" s="61">
        <f>D145</f>
        <v>0</v>
      </c>
      <c r="E144" s="61">
        <f>E145</f>
        <v>0</v>
      </c>
      <c r="F144" s="19"/>
    </row>
    <row r="145" spans="1:6" ht="31.5" hidden="1" x14ac:dyDescent="0.25">
      <c r="A145" s="65" t="s">
        <v>12</v>
      </c>
      <c r="B145" s="60" t="s">
        <v>170</v>
      </c>
      <c r="C145" s="63">
        <v>600</v>
      </c>
      <c r="D145" s="61">
        <f>'Прилож.4 (Ведомств. 2020-2021)'!E477</f>
        <v>0</v>
      </c>
      <c r="E145" s="61">
        <f>'Прилож.4 (Ведомств. 2020-2021)'!F477</f>
        <v>0</v>
      </c>
      <c r="F145" s="19"/>
    </row>
    <row r="146" spans="1:6" ht="47.25" hidden="1" x14ac:dyDescent="0.25">
      <c r="A146" s="38" t="s">
        <v>116</v>
      </c>
      <c r="B146" s="60" t="s">
        <v>171</v>
      </c>
      <c r="C146" s="63"/>
      <c r="D146" s="61">
        <f>D147+D149</f>
        <v>0</v>
      </c>
      <c r="E146" s="61">
        <f>E147+E149</f>
        <v>0</v>
      </c>
      <c r="F146" s="19"/>
    </row>
    <row r="147" spans="1:6" hidden="1" x14ac:dyDescent="0.25">
      <c r="A147" s="38" t="s">
        <v>294</v>
      </c>
      <c r="B147" s="60" t="s">
        <v>491</v>
      </c>
      <c r="C147" s="63"/>
      <c r="D147" s="61">
        <f>D148</f>
        <v>0</v>
      </c>
      <c r="E147" s="61">
        <f>E148</f>
        <v>0</v>
      </c>
      <c r="F147" s="19"/>
    </row>
    <row r="148" spans="1:6" ht="31.5" hidden="1" x14ac:dyDescent="0.25">
      <c r="A148" s="65" t="s">
        <v>12</v>
      </c>
      <c r="B148" s="60" t="s">
        <v>491</v>
      </c>
      <c r="C148" s="63">
        <v>600</v>
      </c>
      <c r="D148" s="61">
        <f>'Прилож.4 (Ведомств. 2020-2021)'!E480</f>
        <v>0</v>
      </c>
      <c r="E148" s="61">
        <f>'Прилож.4 (Ведомств. 2020-2021)'!F480</f>
        <v>0</v>
      </c>
      <c r="F148" s="19"/>
    </row>
    <row r="149" spans="1:6" ht="78.75" hidden="1" x14ac:dyDescent="0.25">
      <c r="A149" s="38" t="s">
        <v>475</v>
      </c>
      <c r="B149" s="60" t="s">
        <v>492</v>
      </c>
      <c r="C149" s="63"/>
      <c r="D149" s="61">
        <f>D150</f>
        <v>0</v>
      </c>
      <c r="E149" s="61">
        <f>E150</f>
        <v>0</v>
      </c>
      <c r="F149" s="19"/>
    </row>
    <row r="150" spans="1:6" ht="31.5" hidden="1" x14ac:dyDescent="0.25">
      <c r="A150" s="65" t="s">
        <v>12</v>
      </c>
      <c r="B150" s="60" t="s">
        <v>492</v>
      </c>
      <c r="C150" s="63">
        <v>600</v>
      </c>
      <c r="D150" s="61">
        <f>'Прилож.4 (Ведомств. 2020-2021)'!E482</f>
        <v>0</v>
      </c>
      <c r="E150" s="61">
        <f>'Прилож.4 (Ведомств. 2020-2021)'!F482</f>
        <v>0</v>
      </c>
      <c r="F150" s="19"/>
    </row>
    <row r="151" spans="1:6" ht="31.5" hidden="1" x14ac:dyDescent="0.25">
      <c r="A151" s="6" t="s">
        <v>46</v>
      </c>
      <c r="B151" s="60" t="s">
        <v>172</v>
      </c>
      <c r="C151" s="63"/>
      <c r="D151" s="61">
        <f>D152</f>
        <v>0</v>
      </c>
      <c r="E151" s="61">
        <f>E152</f>
        <v>0</v>
      </c>
      <c r="F151" s="19"/>
    </row>
    <row r="152" spans="1:6" s="54" customFormat="1" ht="31.5" hidden="1" x14ac:dyDescent="0.25">
      <c r="A152" s="65" t="s">
        <v>12</v>
      </c>
      <c r="B152" s="60" t="s">
        <v>172</v>
      </c>
      <c r="C152" s="63">
        <v>600</v>
      </c>
      <c r="D152" s="61">
        <f>'Прилож.4 (Ведомств. 2020-2021)'!E484</f>
        <v>0</v>
      </c>
      <c r="E152" s="61">
        <f>'Прилож.4 (Ведомств. 2020-2021)'!F484</f>
        <v>0</v>
      </c>
      <c r="F152" s="19"/>
    </row>
    <row r="153" spans="1:6" s="54" customFormat="1" ht="31.5" hidden="1" x14ac:dyDescent="0.25">
      <c r="A153" s="6" t="s">
        <v>47</v>
      </c>
      <c r="B153" s="60" t="s">
        <v>173</v>
      </c>
      <c r="C153" s="63"/>
      <c r="D153" s="61">
        <f>D154</f>
        <v>0</v>
      </c>
      <c r="E153" s="61">
        <f>E154</f>
        <v>0</v>
      </c>
      <c r="F153" s="19"/>
    </row>
    <row r="154" spans="1:6" s="54" customFormat="1" ht="31.5" hidden="1" x14ac:dyDescent="0.25">
      <c r="A154" s="65" t="s">
        <v>12</v>
      </c>
      <c r="B154" s="60" t="s">
        <v>173</v>
      </c>
      <c r="C154" s="63">
        <v>600</v>
      </c>
      <c r="D154" s="61">
        <f>'Прилож.4 (Ведомств. 2020-2021)'!E486</f>
        <v>0</v>
      </c>
      <c r="E154" s="61">
        <f>'Прилож.4 (Ведомств. 2020-2021)'!F486</f>
        <v>0</v>
      </c>
      <c r="F154" s="19"/>
    </row>
    <row r="155" spans="1:6" ht="31.5" x14ac:dyDescent="0.25">
      <c r="A155" s="6" t="s">
        <v>97</v>
      </c>
      <c r="B155" s="60" t="s">
        <v>174</v>
      </c>
      <c r="C155" s="63"/>
      <c r="D155" s="61">
        <f>D158+D156</f>
        <v>3428</v>
      </c>
      <c r="E155" s="61">
        <f>E158+E156</f>
        <v>3400</v>
      </c>
      <c r="F155" s="19"/>
    </row>
    <row r="156" spans="1:6" ht="95.25" customHeight="1" x14ac:dyDescent="0.25">
      <c r="A156" s="65" t="s">
        <v>478</v>
      </c>
      <c r="B156" s="60" t="s">
        <v>175</v>
      </c>
      <c r="C156" s="63"/>
      <c r="D156" s="61">
        <f>D157</f>
        <v>350</v>
      </c>
      <c r="E156" s="61">
        <f>E157</f>
        <v>350</v>
      </c>
      <c r="F156" s="19"/>
    </row>
    <row r="157" spans="1:6" x14ac:dyDescent="0.25">
      <c r="A157" s="6" t="s">
        <v>65</v>
      </c>
      <c r="B157" s="60" t="s">
        <v>175</v>
      </c>
      <c r="C157" s="63">
        <v>300</v>
      </c>
      <c r="D157" s="61">
        <f>'Прилож.4 (Ведомств. 2020-2021)'!E489</f>
        <v>350</v>
      </c>
      <c r="E157" s="61">
        <f>'Прилож.4 (Ведомств. 2020-2021)'!F489</f>
        <v>350</v>
      </c>
      <c r="F157" s="19"/>
    </row>
    <row r="158" spans="1:6" x14ac:dyDescent="0.25">
      <c r="A158" s="6" t="s">
        <v>294</v>
      </c>
      <c r="B158" s="60" t="s">
        <v>302</v>
      </c>
      <c r="C158" s="63"/>
      <c r="D158" s="61">
        <f>D159+D160</f>
        <v>3078</v>
      </c>
      <c r="E158" s="61">
        <f>E159+E160</f>
        <v>3050</v>
      </c>
      <c r="F158" s="19"/>
    </row>
    <row r="159" spans="1:6" hidden="1" x14ac:dyDescent="0.25">
      <c r="A159" s="6" t="s">
        <v>65</v>
      </c>
      <c r="B159" s="60" t="s">
        <v>302</v>
      </c>
      <c r="C159" s="63">
        <v>300</v>
      </c>
      <c r="D159" s="61">
        <f>'Прилож.4 (Ведомств. 2020-2021)'!E491</f>
        <v>0</v>
      </c>
      <c r="E159" s="61">
        <f>'Прилож.4 (Ведомств. 2020-2021)'!F491</f>
        <v>0</v>
      </c>
      <c r="F159" s="19"/>
    </row>
    <row r="160" spans="1:6" ht="31.5" x14ac:dyDescent="0.25">
      <c r="A160" s="65" t="s">
        <v>12</v>
      </c>
      <c r="B160" s="183" t="s">
        <v>302</v>
      </c>
      <c r="C160" s="184">
        <v>600</v>
      </c>
      <c r="D160" s="178">
        <f>'Прилож.4 (Ведомств. 2020-2021)'!E492</f>
        <v>3078</v>
      </c>
      <c r="E160" s="178">
        <f>'Прилож.4 (Ведомств. 2020-2021)'!F492</f>
        <v>3050</v>
      </c>
      <c r="F160" s="19"/>
    </row>
    <row r="161" spans="1:6" s="54" customFormat="1" ht="94.5" x14ac:dyDescent="0.25">
      <c r="A161" s="65" t="s">
        <v>561</v>
      </c>
      <c r="B161" s="183" t="s">
        <v>552</v>
      </c>
      <c r="C161" s="184"/>
      <c r="D161" s="178">
        <f>D162</f>
        <v>82623</v>
      </c>
      <c r="E161" s="178">
        <f>E162</f>
        <v>83250</v>
      </c>
      <c r="F161" s="19"/>
    </row>
    <row r="162" spans="1:6" s="54" customFormat="1" x14ac:dyDescent="0.25">
      <c r="A162" s="6" t="s">
        <v>294</v>
      </c>
      <c r="B162" s="183" t="s">
        <v>551</v>
      </c>
      <c r="C162" s="184"/>
      <c r="D162" s="178">
        <f>D163</f>
        <v>82623</v>
      </c>
      <c r="E162" s="178">
        <f>E163</f>
        <v>83250</v>
      </c>
      <c r="F162" s="19"/>
    </row>
    <row r="163" spans="1:6" s="54" customFormat="1" ht="31.5" x14ac:dyDescent="0.25">
      <c r="A163" s="65" t="s">
        <v>12</v>
      </c>
      <c r="B163" s="183" t="s">
        <v>551</v>
      </c>
      <c r="C163" s="184">
        <v>600</v>
      </c>
      <c r="D163" s="178">
        <f>'Прилож.4 (Ведомств. 2020-2021)'!E495</f>
        <v>82623</v>
      </c>
      <c r="E163" s="178">
        <f>'Прилож.4 (Ведомств. 2020-2021)'!F495</f>
        <v>83250</v>
      </c>
      <c r="F163" s="19"/>
    </row>
    <row r="164" spans="1:6" ht="31.5" hidden="1" x14ac:dyDescent="0.25">
      <c r="A164" s="6" t="s">
        <v>48</v>
      </c>
      <c r="B164" s="60" t="s">
        <v>176</v>
      </c>
      <c r="C164" s="63"/>
      <c r="D164" s="61">
        <f>D165</f>
        <v>0</v>
      </c>
      <c r="E164" s="61">
        <f>E165</f>
        <v>0</v>
      </c>
      <c r="F164" s="19"/>
    </row>
    <row r="165" spans="1:6" ht="31.5" hidden="1" x14ac:dyDescent="0.25">
      <c r="A165" s="65" t="s">
        <v>12</v>
      </c>
      <c r="B165" s="60" t="s">
        <v>176</v>
      </c>
      <c r="C165" s="63">
        <v>600</v>
      </c>
      <c r="D165" s="61">
        <f>'Прилож.4 (Ведомств. 2020-2021)'!E497</f>
        <v>0</v>
      </c>
      <c r="E165" s="61">
        <f>'Прилож.4 (Ведомств. 2020-2021)'!F497</f>
        <v>0</v>
      </c>
      <c r="F165" s="19"/>
    </row>
    <row r="166" spans="1:6" ht="47.25" hidden="1" x14ac:dyDescent="0.25">
      <c r="A166" s="6" t="s">
        <v>49</v>
      </c>
      <c r="B166" s="60" t="s">
        <v>177</v>
      </c>
      <c r="C166" s="63"/>
      <c r="D166" s="61">
        <f>D167</f>
        <v>0</v>
      </c>
      <c r="E166" s="61">
        <f>E167</f>
        <v>0</v>
      </c>
      <c r="F166" s="19"/>
    </row>
    <row r="167" spans="1:6" ht="31.5" hidden="1" x14ac:dyDescent="0.25">
      <c r="A167" s="65" t="s">
        <v>12</v>
      </c>
      <c r="B167" s="60" t="s">
        <v>177</v>
      </c>
      <c r="C167" s="63">
        <v>600</v>
      </c>
      <c r="D167" s="61">
        <f>'Прилож.4 (Ведомств. 2020-2021)'!E499</f>
        <v>0</v>
      </c>
      <c r="E167" s="61">
        <f>'Прилож.4 (Ведомств. 2020-2021)'!F499</f>
        <v>0</v>
      </c>
      <c r="F167" s="19"/>
    </row>
    <row r="168" spans="1:6" ht="31.5" hidden="1" x14ac:dyDescent="0.25">
      <c r="A168" s="6" t="s">
        <v>178</v>
      </c>
      <c r="B168" s="60" t="s">
        <v>179</v>
      </c>
      <c r="C168" s="63"/>
      <c r="D168" s="61">
        <f>D169</f>
        <v>0</v>
      </c>
      <c r="E168" s="61">
        <f>E169</f>
        <v>0</v>
      </c>
      <c r="F168" s="19"/>
    </row>
    <row r="169" spans="1:6" ht="31.5" hidden="1" x14ac:dyDescent="0.25">
      <c r="A169" s="65" t="s">
        <v>12</v>
      </c>
      <c r="B169" s="60" t="s">
        <v>179</v>
      </c>
      <c r="C169" s="63">
        <v>600</v>
      </c>
      <c r="D169" s="61">
        <f>'Прилож.4 (Ведомств. 2020-2021)'!E501</f>
        <v>0</v>
      </c>
      <c r="E169" s="61">
        <f>'Прилож.4 (Ведомств. 2020-2021)'!F501</f>
        <v>0</v>
      </c>
      <c r="F169" s="19"/>
    </row>
    <row r="170" spans="1:6" ht="63" x14ac:dyDescent="0.25">
      <c r="A170" s="6" t="s">
        <v>50</v>
      </c>
      <c r="B170" s="60" t="s">
        <v>180</v>
      </c>
      <c r="C170" s="63"/>
      <c r="D170" s="61">
        <f>D171</f>
        <v>12200</v>
      </c>
      <c r="E170" s="61">
        <f>E171</f>
        <v>12300</v>
      </c>
      <c r="F170" s="19"/>
    </row>
    <row r="171" spans="1:6" s="54" customFormat="1" x14ac:dyDescent="0.25">
      <c r="A171" s="38" t="s">
        <v>294</v>
      </c>
      <c r="B171" s="60" t="s">
        <v>535</v>
      </c>
      <c r="C171" s="63"/>
      <c r="D171" s="61">
        <f>D172</f>
        <v>12200</v>
      </c>
      <c r="E171" s="61">
        <f>E172</f>
        <v>12300</v>
      </c>
      <c r="F171" s="19"/>
    </row>
    <row r="172" spans="1:6" ht="31.5" x14ac:dyDescent="0.25">
      <c r="A172" s="65" t="s">
        <v>12</v>
      </c>
      <c r="B172" s="60" t="s">
        <v>535</v>
      </c>
      <c r="C172" s="63">
        <v>600</v>
      </c>
      <c r="D172" s="61">
        <f>'Прилож.4 (Ведомств. 2020-2021)'!E504</f>
        <v>12200</v>
      </c>
      <c r="E172" s="61">
        <f>'Прилож.4 (Ведомств. 2020-2021)'!F504</f>
        <v>12300</v>
      </c>
      <c r="F172" s="19"/>
    </row>
    <row r="173" spans="1:6" ht="47.25" hidden="1" x14ac:dyDescent="0.25">
      <c r="A173" s="6" t="s">
        <v>51</v>
      </c>
      <c r="B173" s="60" t="s">
        <v>181</v>
      </c>
      <c r="C173" s="63"/>
      <c r="D173" s="61">
        <f>D174</f>
        <v>0</v>
      </c>
      <c r="E173" s="61">
        <f>E174</f>
        <v>0</v>
      </c>
      <c r="F173" s="19"/>
    </row>
    <row r="174" spans="1:6" ht="31.5" hidden="1" x14ac:dyDescent="0.25">
      <c r="A174" s="65" t="s">
        <v>12</v>
      </c>
      <c r="B174" s="60" t="s">
        <v>181</v>
      </c>
      <c r="C174" s="63">
        <v>600</v>
      </c>
      <c r="D174" s="61">
        <f>'Прилож.4 (Ведомств. 2020-2021)'!E506</f>
        <v>0</v>
      </c>
      <c r="E174" s="61">
        <f>'Прилож.4 (Ведомств. 2020-2021)'!F506</f>
        <v>0</v>
      </c>
      <c r="F174" s="19"/>
    </row>
    <row r="175" spans="1:6" ht="31.5" x14ac:dyDescent="0.25">
      <c r="A175" s="6" t="s">
        <v>36</v>
      </c>
      <c r="B175" s="60" t="s">
        <v>182</v>
      </c>
      <c r="C175" s="63"/>
      <c r="D175" s="61">
        <f>D176+D177+D179+D178</f>
        <v>4767</v>
      </c>
      <c r="E175" s="61">
        <f>E176+E177+E179+E178</f>
        <v>4812</v>
      </c>
      <c r="F175" s="19"/>
    </row>
    <row r="176" spans="1:6" ht="78.75" x14ac:dyDescent="0.25">
      <c r="A176" s="32" t="s">
        <v>24</v>
      </c>
      <c r="B176" s="60" t="s">
        <v>182</v>
      </c>
      <c r="C176" s="63">
        <v>100</v>
      </c>
      <c r="D176" s="61">
        <f>'Прилож.4 (Ведомств. 2020-2021)'!E508</f>
        <v>4403</v>
      </c>
      <c r="E176" s="61">
        <f>'Прилож.4 (Ведомств. 2020-2021)'!F508</f>
        <v>4447</v>
      </c>
      <c r="F176" s="19"/>
    </row>
    <row r="177" spans="1:6" ht="31.5" x14ac:dyDescent="0.25">
      <c r="A177" s="56" t="s">
        <v>133</v>
      </c>
      <c r="B177" s="60" t="s">
        <v>182</v>
      </c>
      <c r="C177" s="63">
        <v>200</v>
      </c>
      <c r="D177" s="61">
        <f>'Прилож.4 (Ведомств. 2020-2021)'!E509</f>
        <v>364</v>
      </c>
      <c r="E177" s="61">
        <f>'Прилож.4 (Ведомств. 2020-2021)'!F509</f>
        <v>365</v>
      </c>
      <c r="F177" s="19"/>
    </row>
    <row r="178" spans="1:6" hidden="1" x14ac:dyDescent="0.25">
      <c r="A178" s="6" t="s">
        <v>65</v>
      </c>
      <c r="B178" s="60" t="s">
        <v>182</v>
      </c>
      <c r="C178" s="63">
        <v>300</v>
      </c>
      <c r="D178" s="61">
        <f>'Прилож.4 (Ведомств. 2020-2021)'!E510</f>
        <v>0</v>
      </c>
      <c r="E178" s="61">
        <f>'Прилож.4 (Ведомств. 2020-2021)'!F510</f>
        <v>0</v>
      </c>
      <c r="F178" s="19"/>
    </row>
    <row r="179" spans="1:6" s="54" customFormat="1" hidden="1" x14ac:dyDescent="0.25">
      <c r="A179" s="65" t="s">
        <v>25</v>
      </c>
      <c r="B179" s="60" t="s">
        <v>182</v>
      </c>
      <c r="C179" s="63">
        <v>800</v>
      </c>
      <c r="D179" s="61">
        <f>'Прилож.4 (Ведомств. 2020-2021)'!E511</f>
        <v>0</v>
      </c>
      <c r="E179" s="61">
        <f>'Прилож.4 (Ведомств. 2020-2021)'!F511</f>
        <v>0</v>
      </c>
      <c r="F179" s="19"/>
    </row>
    <row r="180" spans="1:6" ht="6" customHeight="1" x14ac:dyDescent="0.25">
      <c r="A180" s="155"/>
      <c r="B180" s="125"/>
      <c r="C180" s="161"/>
      <c r="D180" s="61"/>
      <c r="E180" s="61"/>
      <c r="F180" s="19"/>
    </row>
    <row r="181" spans="1:6" ht="47.25" x14ac:dyDescent="0.25">
      <c r="A181" s="127" t="s">
        <v>457</v>
      </c>
      <c r="B181" s="144" t="s">
        <v>183</v>
      </c>
      <c r="C181" s="148"/>
      <c r="D181" s="145">
        <f>D182+D190+D197+D204+D209+D214+D219+D232+D237+D242+D244+D247+D249+D255+D260+D227+D224</f>
        <v>179018.3</v>
      </c>
      <c r="E181" s="145">
        <f>E182+E190+E197+E204+E209+E214+E219+E232+E237+E242+E244+E247+E249+E255+E260+E227+E224</f>
        <v>177018.3</v>
      </c>
      <c r="F181" s="19"/>
    </row>
    <row r="182" spans="1:6" ht="49.7" hidden="1" customHeight="1" x14ac:dyDescent="0.25">
      <c r="A182" s="6" t="s">
        <v>52</v>
      </c>
      <c r="B182" s="60" t="s">
        <v>184</v>
      </c>
      <c r="C182" s="63"/>
      <c r="D182" s="61">
        <f>D183+D188+D186</f>
        <v>0</v>
      </c>
      <c r="E182" s="61">
        <f>E183+E188+E186</f>
        <v>0</v>
      </c>
      <c r="F182" s="19"/>
    </row>
    <row r="183" spans="1:6" hidden="1" x14ac:dyDescent="0.25">
      <c r="A183" s="6" t="s">
        <v>294</v>
      </c>
      <c r="B183" s="60" t="s">
        <v>303</v>
      </c>
      <c r="C183" s="63"/>
      <c r="D183" s="61">
        <f>D184+D185</f>
        <v>0</v>
      </c>
      <c r="E183" s="61">
        <f>E184+E185</f>
        <v>0</v>
      </c>
      <c r="F183" s="19"/>
    </row>
    <row r="184" spans="1:6" s="54" customFormat="1" ht="31.5" hidden="1" x14ac:dyDescent="0.25">
      <c r="A184" s="56" t="s">
        <v>133</v>
      </c>
      <c r="B184" s="60" t="s">
        <v>303</v>
      </c>
      <c r="C184" s="63">
        <v>200</v>
      </c>
      <c r="D184" s="61">
        <f>'Прилож.4 (Ведомств. 2020-2021)'!E333</f>
        <v>0</v>
      </c>
      <c r="E184" s="61">
        <f>'Прилож.4 (Ведомств. 2020-2021)'!F333</f>
        <v>0</v>
      </c>
      <c r="F184" s="19"/>
    </row>
    <row r="185" spans="1:6" s="54" customFormat="1" ht="31.5" hidden="1" x14ac:dyDescent="0.25">
      <c r="A185" s="65" t="s">
        <v>12</v>
      </c>
      <c r="B185" s="60" t="s">
        <v>303</v>
      </c>
      <c r="C185" s="63">
        <v>600</v>
      </c>
      <c r="D185" s="61">
        <f>'Прилож.4 (Ведомств. 2020-2021)'!E334</f>
        <v>0</v>
      </c>
      <c r="E185" s="61">
        <f>'Прилож.4 (Ведомств. 2020-2021)'!F334</f>
        <v>0</v>
      </c>
      <c r="F185" s="19"/>
    </row>
    <row r="186" spans="1:6" hidden="1" x14ac:dyDescent="0.25">
      <c r="A186" s="65" t="s">
        <v>458</v>
      </c>
      <c r="B186" s="60" t="s">
        <v>459</v>
      </c>
      <c r="C186" s="63"/>
      <c r="D186" s="61">
        <f>D187</f>
        <v>0</v>
      </c>
      <c r="E186" s="61">
        <f>E187</f>
        <v>0</v>
      </c>
      <c r="F186" s="19"/>
    </row>
    <row r="187" spans="1:6" ht="31.5" hidden="1" x14ac:dyDescent="0.25">
      <c r="A187" s="65" t="s">
        <v>12</v>
      </c>
      <c r="B187" s="60" t="s">
        <v>459</v>
      </c>
      <c r="C187" s="63">
        <v>600</v>
      </c>
      <c r="D187" s="61">
        <f>'Прилож.4 (Ведомств. 2020-2021)'!E336</f>
        <v>0</v>
      </c>
      <c r="E187" s="61">
        <f>'Прилож.4 (Ведомств. 2020-2021)'!F336</f>
        <v>0</v>
      </c>
      <c r="F187" s="19"/>
    </row>
    <row r="188" spans="1:6" ht="31.5" hidden="1" x14ac:dyDescent="0.25">
      <c r="A188" s="65" t="s">
        <v>109</v>
      </c>
      <c r="B188" s="60" t="s">
        <v>185</v>
      </c>
      <c r="C188" s="63"/>
      <c r="D188" s="61">
        <f>D189</f>
        <v>0</v>
      </c>
      <c r="E188" s="61">
        <f>E189</f>
        <v>0</v>
      </c>
      <c r="F188" s="19"/>
    </row>
    <row r="189" spans="1:6" ht="31.5" hidden="1" x14ac:dyDescent="0.25">
      <c r="A189" s="65" t="s">
        <v>12</v>
      </c>
      <c r="B189" s="60" t="s">
        <v>185</v>
      </c>
      <c r="C189" s="63">
        <v>600</v>
      </c>
      <c r="D189" s="61">
        <f>'Прилож.4 (Ведомств. 2020-2021)'!E338</f>
        <v>0</v>
      </c>
      <c r="E189" s="61">
        <f>'Прилож.4 (Ведомств. 2020-2021)'!F338</f>
        <v>0</v>
      </c>
      <c r="F189" s="19"/>
    </row>
    <row r="190" spans="1:6" ht="63" hidden="1" x14ac:dyDescent="0.25">
      <c r="A190" s="6" t="s">
        <v>53</v>
      </c>
      <c r="B190" s="60" t="s">
        <v>186</v>
      </c>
      <c r="C190" s="63"/>
      <c r="D190" s="61">
        <f>D191+D193+D195</f>
        <v>0</v>
      </c>
      <c r="E190" s="61">
        <f>E191+E193+E195</f>
        <v>0</v>
      </c>
      <c r="F190" s="19"/>
    </row>
    <row r="191" spans="1:6" hidden="1" x14ac:dyDescent="0.25">
      <c r="A191" s="6" t="s">
        <v>294</v>
      </c>
      <c r="B191" s="60" t="s">
        <v>304</v>
      </c>
      <c r="C191" s="63"/>
      <c r="D191" s="61">
        <f>D192</f>
        <v>0</v>
      </c>
      <c r="E191" s="61">
        <f>E192</f>
        <v>0</v>
      </c>
      <c r="F191" s="19"/>
    </row>
    <row r="192" spans="1:6" ht="31.5" hidden="1" x14ac:dyDescent="0.25">
      <c r="A192" s="65" t="s">
        <v>12</v>
      </c>
      <c r="B192" s="60" t="s">
        <v>304</v>
      </c>
      <c r="C192" s="63">
        <v>600</v>
      </c>
      <c r="D192" s="61">
        <f>'Прилож.4 (Ведомств. 2020-2021)'!E341</f>
        <v>0</v>
      </c>
      <c r="E192" s="61">
        <f>'Прилож.4 (Ведомств. 2020-2021)'!F341</f>
        <v>0</v>
      </c>
      <c r="F192" s="19"/>
    </row>
    <row r="193" spans="1:6" s="54" customFormat="1" ht="31.5" hidden="1" x14ac:dyDescent="0.25">
      <c r="A193" s="65" t="s">
        <v>109</v>
      </c>
      <c r="B193" s="60" t="s">
        <v>460</v>
      </c>
      <c r="C193" s="63"/>
      <c r="D193" s="61">
        <f>D194</f>
        <v>0</v>
      </c>
      <c r="E193" s="61">
        <f>E194</f>
        <v>0</v>
      </c>
      <c r="F193" s="19"/>
    </row>
    <row r="194" spans="1:6" s="54" customFormat="1" ht="31.5" hidden="1" x14ac:dyDescent="0.25">
      <c r="A194" s="65" t="s">
        <v>12</v>
      </c>
      <c r="B194" s="60" t="s">
        <v>460</v>
      </c>
      <c r="C194" s="63">
        <v>600</v>
      </c>
      <c r="D194" s="61">
        <f>'Прилож.4 (Ведомств. 2020-2021)'!E343</f>
        <v>0</v>
      </c>
      <c r="E194" s="61">
        <f>'Прилож.4 (Ведомств. 2020-2021)'!F343</f>
        <v>0</v>
      </c>
      <c r="F194" s="19"/>
    </row>
    <row r="195" spans="1:6" ht="31.5" hidden="1" x14ac:dyDescent="0.25">
      <c r="A195" s="65" t="s">
        <v>109</v>
      </c>
      <c r="B195" s="60" t="s">
        <v>187</v>
      </c>
      <c r="C195" s="63"/>
      <c r="D195" s="61">
        <f>D196</f>
        <v>0</v>
      </c>
      <c r="E195" s="61">
        <f>E196</f>
        <v>0</v>
      </c>
      <c r="F195" s="19"/>
    </row>
    <row r="196" spans="1:6" ht="31.5" hidden="1" x14ac:dyDescent="0.25">
      <c r="A196" s="65" t="s">
        <v>12</v>
      </c>
      <c r="B196" s="60" t="s">
        <v>187</v>
      </c>
      <c r="C196" s="63">
        <v>600</v>
      </c>
      <c r="D196" s="61">
        <f>'Прилож.4 (Ведомств. 2020-2021)'!E345</f>
        <v>0</v>
      </c>
      <c r="E196" s="61">
        <f>'Прилож.4 (Ведомств. 2020-2021)'!F345</f>
        <v>0</v>
      </c>
      <c r="F196" s="19"/>
    </row>
    <row r="197" spans="1:6" hidden="1" x14ac:dyDescent="0.25">
      <c r="A197" s="65" t="s">
        <v>54</v>
      </c>
      <c r="B197" s="60" t="s">
        <v>188</v>
      </c>
      <c r="C197" s="63"/>
      <c r="D197" s="61">
        <f>D198+D200+D202</f>
        <v>0</v>
      </c>
      <c r="E197" s="61">
        <f>E198+E200+E202</f>
        <v>0</v>
      </c>
      <c r="F197" s="19"/>
    </row>
    <row r="198" spans="1:6" hidden="1" x14ac:dyDescent="0.25">
      <c r="A198" s="6" t="s">
        <v>294</v>
      </c>
      <c r="B198" s="60" t="s">
        <v>305</v>
      </c>
      <c r="C198" s="63"/>
      <c r="D198" s="61">
        <f>D199</f>
        <v>0</v>
      </c>
      <c r="E198" s="61">
        <f>E199</f>
        <v>0</v>
      </c>
      <c r="F198" s="19"/>
    </row>
    <row r="199" spans="1:6" ht="31.5" hidden="1" x14ac:dyDescent="0.25">
      <c r="A199" s="65" t="s">
        <v>12</v>
      </c>
      <c r="B199" s="60" t="s">
        <v>305</v>
      </c>
      <c r="C199" s="63">
        <v>600</v>
      </c>
      <c r="D199" s="61">
        <f>'Прилож.4 (Ведомств. 2020-2021)'!E348</f>
        <v>0</v>
      </c>
      <c r="E199" s="61">
        <f>'Прилож.4 (Ведомств. 2020-2021)'!F348</f>
        <v>0</v>
      </c>
      <c r="F199" s="19"/>
    </row>
    <row r="200" spans="1:6" ht="31.5" hidden="1" x14ac:dyDescent="0.25">
      <c r="A200" s="65" t="s">
        <v>461</v>
      </c>
      <c r="B200" s="60" t="s">
        <v>189</v>
      </c>
      <c r="C200" s="63"/>
      <c r="D200" s="61">
        <f>D201</f>
        <v>0</v>
      </c>
      <c r="E200" s="61">
        <f>E201</f>
        <v>0</v>
      </c>
      <c r="F200" s="19"/>
    </row>
    <row r="201" spans="1:6" ht="31.5" hidden="1" x14ac:dyDescent="0.25">
      <c r="A201" s="65" t="s">
        <v>12</v>
      </c>
      <c r="B201" s="60" t="s">
        <v>189</v>
      </c>
      <c r="C201" s="63">
        <v>600</v>
      </c>
      <c r="D201" s="61">
        <f>'Прилож.4 (Ведомств. 2020-2021)'!E350</f>
        <v>0</v>
      </c>
      <c r="E201" s="61">
        <f>'Прилож.4 (Ведомств. 2020-2021)'!F350</f>
        <v>0</v>
      </c>
      <c r="F201" s="19"/>
    </row>
    <row r="202" spans="1:6" s="54" customFormat="1" ht="63" hidden="1" x14ac:dyDescent="0.25">
      <c r="A202" s="65" t="s">
        <v>462</v>
      </c>
      <c r="B202" s="60" t="s">
        <v>463</v>
      </c>
      <c r="C202" s="63"/>
      <c r="D202" s="61">
        <f>D203</f>
        <v>0</v>
      </c>
      <c r="E202" s="61">
        <f>E203</f>
        <v>0</v>
      </c>
      <c r="F202" s="19"/>
    </row>
    <row r="203" spans="1:6" s="54" customFormat="1" ht="31.5" hidden="1" x14ac:dyDescent="0.25">
      <c r="A203" s="65" t="s">
        <v>12</v>
      </c>
      <c r="B203" s="60" t="s">
        <v>463</v>
      </c>
      <c r="C203" s="63">
        <v>600</v>
      </c>
      <c r="D203" s="61">
        <f>'Прилож.4 (Ведомств. 2020-2021)'!E352</f>
        <v>0</v>
      </c>
      <c r="E203" s="61">
        <f>'Прилож.4 (Ведомств. 2020-2021)'!F352</f>
        <v>0</v>
      </c>
      <c r="F203" s="19"/>
    </row>
    <row r="204" spans="1:6" s="54" customFormat="1" ht="31.5" x14ac:dyDescent="0.25">
      <c r="A204" s="6" t="s">
        <v>55</v>
      </c>
      <c r="B204" s="60" t="s">
        <v>190</v>
      </c>
      <c r="C204" s="63"/>
      <c r="D204" s="61">
        <f>D205+D207</f>
        <v>25181.9</v>
      </c>
      <c r="E204" s="61">
        <f>E205+E207</f>
        <v>24931.9</v>
      </c>
      <c r="F204" s="19"/>
    </row>
    <row r="205" spans="1:6" s="54" customFormat="1" x14ac:dyDescent="0.25">
      <c r="A205" s="6" t="s">
        <v>294</v>
      </c>
      <c r="B205" s="60" t="s">
        <v>464</v>
      </c>
      <c r="C205" s="63"/>
      <c r="D205" s="61">
        <f>D206</f>
        <v>10048.700000000001</v>
      </c>
      <c r="E205" s="61">
        <f>E206</f>
        <v>9798.7000000000007</v>
      </c>
      <c r="F205" s="19"/>
    </row>
    <row r="206" spans="1:6" ht="31.5" x14ac:dyDescent="0.25">
      <c r="A206" s="65" t="s">
        <v>12</v>
      </c>
      <c r="B206" s="60" t="s">
        <v>464</v>
      </c>
      <c r="C206" s="63">
        <v>600</v>
      </c>
      <c r="D206" s="61">
        <f>'Прилож.4 (Ведомств. 2020-2021)'!E355</f>
        <v>10048.700000000001</v>
      </c>
      <c r="E206" s="61">
        <f>'Прилож.4 (Ведомств. 2020-2021)'!F355</f>
        <v>9798.7000000000007</v>
      </c>
      <c r="F206" s="19"/>
    </row>
    <row r="207" spans="1:6" ht="50.25" customHeight="1" x14ac:dyDescent="0.25">
      <c r="A207" s="6" t="s">
        <v>566</v>
      </c>
      <c r="B207" s="60" t="s">
        <v>465</v>
      </c>
      <c r="C207" s="63"/>
      <c r="D207" s="61">
        <f>D208</f>
        <v>15133.2</v>
      </c>
      <c r="E207" s="61">
        <f>E208</f>
        <v>15133.2</v>
      </c>
      <c r="F207" s="19"/>
    </row>
    <row r="208" spans="1:6" ht="31.5" x14ac:dyDescent="0.25">
      <c r="A208" s="65" t="s">
        <v>12</v>
      </c>
      <c r="B208" s="60" t="s">
        <v>465</v>
      </c>
      <c r="C208" s="63">
        <v>600</v>
      </c>
      <c r="D208" s="61">
        <f>'Прилож.4 (Ведомств. 2020-2021)'!E357</f>
        <v>15133.2</v>
      </c>
      <c r="E208" s="61">
        <f>'Прилож.4 (Ведомств. 2020-2021)'!F357</f>
        <v>15133.2</v>
      </c>
      <c r="F208" s="19"/>
    </row>
    <row r="209" spans="1:6" ht="32.25" customHeight="1" x14ac:dyDescent="0.25">
      <c r="A209" s="6" t="s">
        <v>466</v>
      </c>
      <c r="B209" s="60" t="s">
        <v>191</v>
      </c>
      <c r="C209" s="63"/>
      <c r="D209" s="61">
        <f>D210+D212</f>
        <v>151.19999999999999</v>
      </c>
      <c r="E209" s="61">
        <f>E210+E212</f>
        <v>151.19999999999999</v>
      </c>
      <c r="F209" s="19"/>
    </row>
    <row r="210" spans="1:6" hidden="1" x14ac:dyDescent="0.25">
      <c r="A210" s="156" t="s">
        <v>294</v>
      </c>
      <c r="B210" s="60" t="s">
        <v>306</v>
      </c>
      <c r="C210" s="63"/>
      <c r="D210" s="61">
        <f>D211</f>
        <v>0</v>
      </c>
      <c r="E210" s="61">
        <f>E211</f>
        <v>0</v>
      </c>
      <c r="F210" s="19"/>
    </row>
    <row r="211" spans="1:6" ht="31.5" hidden="1" x14ac:dyDescent="0.25">
      <c r="A211" s="65" t="s">
        <v>12</v>
      </c>
      <c r="B211" s="60" t="s">
        <v>306</v>
      </c>
      <c r="C211" s="63">
        <v>600</v>
      </c>
      <c r="D211" s="61">
        <f>'Прилож.4 (Ведомств. 2020-2021)'!E360</f>
        <v>0</v>
      </c>
      <c r="E211" s="61">
        <f>'Прилож.4 (Ведомств. 2020-2021)'!F360</f>
        <v>0</v>
      </c>
      <c r="F211" s="19"/>
    </row>
    <row r="212" spans="1:6" x14ac:dyDescent="0.25">
      <c r="A212" s="65" t="s">
        <v>458</v>
      </c>
      <c r="B212" s="60" t="s">
        <v>467</v>
      </c>
      <c r="C212" s="63"/>
      <c r="D212" s="61">
        <f>D213</f>
        <v>151.19999999999999</v>
      </c>
      <c r="E212" s="61">
        <f>E213</f>
        <v>151.19999999999999</v>
      </c>
      <c r="F212" s="19"/>
    </row>
    <row r="213" spans="1:6" s="54" customFormat="1" ht="31.5" x14ac:dyDescent="0.25">
      <c r="A213" s="65" t="s">
        <v>12</v>
      </c>
      <c r="B213" s="60" t="s">
        <v>467</v>
      </c>
      <c r="C213" s="63">
        <v>600</v>
      </c>
      <c r="D213" s="61">
        <f>'Прилож.4 (Ведомств. 2020-2021)'!E362</f>
        <v>151.19999999999999</v>
      </c>
      <c r="E213" s="61">
        <f>'Прилож.4 (Ведомств. 2020-2021)'!F362</f>
        <v>151.19999999999999</v>
      </c>
      <c r="F213" s="19"/>
    </row>
    <row r="214" spans="1:6" s="54" customFormat="1" ht="31.5" x14ac:dyDescent="0.25">
      <c r="A214" s="6" t="s">
        <v>56</v>
      </c>
      <c r="B214" s="60" t="s">
        <v>192</v>
      </c>
      <c r="C214" s="63"/>
      <c r="D214" s="61">
        <f>D215+D217</f>
        <v>9455</v>
      </c>
      <c r="E214" s="61">
        <f>E215+E217</f>
        <v>9205</v>
      </c>
      <c r="F214" s="19"/>
    </row>
    <row r="215" spans="1:6" x14ac:dyDescent="0.25">
      <c r="A215" s="6" t="s">
        <v>294</v>
      </c>
      <c r="B215" s="60" t="s">
        <v>468</v>
      </c>
      <c r="C215" s="63"/>
      <c r="D215" s="61">
        <f>D216</f>
        <v>4045.9</v>
      </c>
      <c r="E215" s="61">
        <f>E216</f>
        <v>3795.9</v>
      </c>
      <c r="F215" s="19"/>
    </row>
    <row r="216" spans="1:6" ht="31.5" x14ac:dyDescent="0.25">
      <c r="A216" s="65" t="s">
        <v>12</v>
      </c>
      <c r="B216" s="60" t="s">
        <v>468</v>
      </c>
      <c r="C216" s="63">
        <v>600</v>
      </c>
      <c r="D216" s="61">
        <f>'Прилож.4 (Ведомств. 2020-2021)'!E365</f>
        <v>4045.9</v>
      </c>
      <c r="E216" s="61">
        <f>'Прилож.4 (Ведомств. 2020-2021)'!F365</f>
        <v>3795.9</v>
      </c>
    </row>
    <row r="217" spans="1:6" s="11" customFormat="1" ht="51" customHeight="1" x14ac:dyDescent="0.25">
      <c r="A217" s="6" t="s">
        <v>566</v>
      </c>
      <c r="B217" s="60" t="s">
        <v>469</v>
      </c>
      <c r="C217" s="63"/>
      <c r="D217" s="61">
        <f>D218</f>
        <v>5409.1</v>
      </c>
      <c r="E217" s="61">
        <f>E218</f>
        <v>5409.1</v>
      </c>
    </row>
    <row r="218" spans="1:6" s="11" customFormat="1" ht="31.5" x14ac:dyDescent="0.25">
      <c r="A218" s="65" t="s">
        <v>12</v>
      </c>
      <c r="B218" s="60" t="s">
        <v>469</v>
      </c>
      <c r="C218" s="63">
        <v>600</v>
      </c>
      <c r="D218" s="61">
        <f>'Прилож.4 (Ведомств. 2020-2021)'!E367</f>
        <v>5409.1</v>
      </c>
      <c r="E218" s="61">
        <f>'Прилож.4 (Ведомств. 2020-2021)'!F367</f>
        <v>5409.1</v>
      </c>
    </row>
    <row r="219" spans="1:6" s="11" customFormat="1" ht="47.25" x14ac:dyDescent="0.25">
      <c r="A219" s="6" t="s">
        <v>57</v>
      </c>
      <c r="B219" s="60" t="s">
        <v>193</v>
      </c>
      <c r="C219" s="63"/>
      <c r="D219" s="61">
        <f>D220+D222</f>
        <v>2</v>
      </c>
      <c r="E219" s="61">
        <f>E220+E222</f>
        <v>2</v>
      </c>
    </row>
    <row r="220" spans="1:6" s="11" customFormat="1" hidden="1" x14ac:dyDescent="0.25">
      <c r="A220" s="56" t="s">
        <v>294</v>
      </c>
      <c r="B220" s="150" t="s">
        <v>307</v>
      </c>
      <c r="C220" s="63"/>
      <c r="D220" s="61">
        <f>D221</f>
        <v>0</v>
      </c>
      <c r="E220" s="61">
        <f>E221</f>
        <v>0</v>
      </c>
    </row>
    <row r="221" spans="1:6" s="11" customFormat="1" ht="31.5" hidden="1" x14ac:dyDescent="0.25">
      <c r="A221" s="65" t="s">
        <v>12</v>
      </c>
      <c r="B221" s="150" t="s">
        <v>307</v>
      </c>
      <c r="C221" s="63">
        <v>600</v>
      </c>
      <c r="D221" s="61">
        <f>'Прилож.4 (Ведомств. 2020-2021)'!E370</f>
        <v>0</v>
      </c>
      <c r="E221" s="61">
        <f>'Прилож.4 (Ведомств. 2020-2021)'!F370</f>
        <v>0</v>
      </c>
    </row>
    <row r="222" spans="1:6" s="11" customFormat="1" x14ac:dyDescent="0.25">
      <c r="A222" s="65" t="s">
        <v>458</v>
      </c>
      <c r="B222" s="60" t="s">
        <v>470</v>
      </c>
      <c r="C222" s="63"/>
      <c r="D222" s="61">
        <f>D223</f>
        <v>2</v>
      </c>
      <c r="E222" s="61">
        <f>E223</f>
        <v>2</v>
      </c>
    </row>
    <row r="223" spans="1:6" s="11" customFormat="1" ht="31.5" x14ac:dyDescent="0.25">
      <c r="A223" s="65" t="s">
        <v>12</v>
      </c>
      <c r="B223" s="60" t="s">
        <v>470</v>
      </c>
      <c r="C223" s="63">
        <v>600</v>
      </c>
      <c r="D223" s="61">
        <f>'Прилож.4 (Ведомств. 2020-2021)'!E372</f>
        <v>2</v>
      </c>
      <c r="E223" s="61">
        <f>'Прилож.4 (Ведомств. 2020-2021)'!F372</f>
        <v>2</v>
      </c>
    </row>
    <row r="224" spans="1:6" s="11" customFormat="1" ht="31.5" x14ac:dyDescent="0.25">
      <c r="A224" s="65" t="s">
        <v>461</v>
      </c>
      <c r="B224" s="60" t="s">
        <v>549</v>
      </c>
      <c r="C224" s="63"/>
      <c r="D224" s="61">
        <f>D225</f>
        <v>71</v>
      </c>
      <c r="E224" s="61">
        <f>E225</f>
        <v>71</v>
      </c>
    </row>
    <row r="225" spans="1:5" s="11" customFormat="1" ht="31.5" x14ac:dyDescent="0.25">
      <c r="A225" s="65" t="s">
        <v>461</v>
      </c>
      <c r="B225" s="150" t="s">
        <v>550</v>
      </c>
      <c r="C225" s="63"/>
      <c r="D225" s="61">
        <f>D226</f>
        <v>71</v>
      </c>
      <c r="E225" s="61">
        <f>E226</f>
        <v>71</v>
      </c>
    </row>
    <row r="226" spans="1:5" s="11" customFormat="1" ht="31.5" x14ac:dyDescent="0.25">
      <c r="A226" s="65" t="s">
        <v>12</v>
      </c>
      <c r="B226" s="150" t="s">
        <v>550</v>
      </c>
      <c r="C226" s="63">
        <v>600</v>
      </c>
      <c r="D226" s="61">
        <f>'Прилож.4 (Ведомств. 2020-2021)'!E375</f>
        <v>71</v>
      </c>
      <c r="E226" s="61">
        <f>'Прилож.4 (Ведомств. 2020-2021)'!F375</f>
        <v>71</v>
      </c>
    </row>
    <row r="227" spans="1:5" s="11" customFormat="1" ht="31.5" x14ac:dyDescent="0.25">
      <c r="A227" s="65" t="s">
        <v>543</v>
      </c>
      <c r="B227" s="60" t="s">
        <v>544</v>
      </c>
      <c r="C227" s="63"/>
      <c r="D227" s="61">
        <f>D228+D230</f>
        <v>5878</v>
      </c>
      <c r="E227" s="61">
        <f>E228+E230</f>
        <v>5628</v>
      </c>
    </row>
    <row r="228" spans="1:5" s="11" customFormat="1" x14ac:dyDescent="0.25">
      <c r="A228" s="65" t="s">
        <v>294</v>
      </c>
      <c r="B228" s="60" t="s">
        <v>545</v>
      </c>
      <c r="C228" s="63"/>
      <c r="D228" s="61">
        <f>D229</f>
        <v>3026.5</v>
      </c>
      <c r="E228" s="61">
        <f>E229</f>
        <v>2776.5</v>
      </c>
    </row>
    <row r="229" spans="1:5" s="11" customFormat="1" ht="31.5" x14ac:dyDescent="0.25">
      <c r="A229" s="65" t="s">
        <v>12</v>
      </c>
      <c r="B229" s="60" t="s">
        <v>545</v>
      </c>
      <c r="C229" s="63">
        <v>600</v>
      </c>
      <c r="D229" s="61">
        <f>'Прилож.4 (Ведомств. 2020-2021)'!E378</f>
        <v>3026.5</v>
      </c>
      <c r="E229" s="61">
        <f>'Прилож.4 (Ведомств. 2020-2021)'!F378</f>
        <v>2776.5</v>
      </c>
    </row>
    <row r="230" spans="1:5" s="11" customFormat="1" ht="58.5" customHeight="1" x14ac:dyDescent="0.25">
      <c r="A230" s="65" t="s">
        <v>566</v>
      </c>
      <c r="B230" s="60" t="s">
        <v>554</v>
      </c>
      <c r="C230" s="63"/>
      <c r="D230" s="61">
        <f>D231</f>
        <v>2851.5</v>
      </c>
      <c r="E230" s="61">
        <f>E231</f>
        <v>2851.5</v>
      </c>
    </row>
    <row r="231" spans="1:5" s="11" customFormat="1" ht="31.5" x14ac:dyDescent="0.25">
      <c r="A231" s="65" t="s">
        <v>12</v>
      </c>
      <c r="B231" s="60" t="s">
        <v>554</v>
      </c>
      <c r="C231" s="63">
        <v>600</v>
      </c>
      <c r="D231" s="61">
        <f>'Прилож.4 (Ведомств. 2020-2021)'!E380</f>
        <v>2851.5</v>
      </c>
      <c r="E231" s="61">
        <f>'Прилож.4 (Ведомств. 2020-2021)'!F379</f>
        <v>2851.5</v>
      </c>
    </row>
    <row r="232" spans="1:5" s="11" customFormat="1" ht="31.5" x14ac:dyDescent="0.25">
      <c r="A232" s="6" t="s">
        <v>58</v>
      </c>
      <c r="B232" s="60" t="s">
        <v>194</v>
      </c>
      <c r="C232" s="63"/>
      <c r="D232" s="61">
        <f>D233+D235</f>
        <v>41739</v>
      </c>
      <c r="E232" s="61">
        <f>E233+E235</f>
        <v>41239</v>
      </c>
    </row>
    <row r="233" spans="1:5" s="11" customFormat="1" x14ac:dyDescent="0.25">
      <c r="A233" s="6" t="s">
        <v>294</v>
      </c>
      <c r="B233" s="60" t="s">
        <v>472</v>
      </c>
      <c r="C233" s="63"/>
      <c r="D233" s="61">
        <f>D234</f>
        <v>18830.900000000001</v>
      </c>
      <c r="E233" s="61">
        <f>E234</f>
        <v>18330.900000000001</v>
      </c>
    </row>
    <row r="234" spans="1:5" s="11" customFormat="1" ht="31.5" x14ac:dyDescent="0.25">
      <c r="A234" s="65" t="s">
        <v>12</v>
      </c>
      <c r="B234" s="60" t="s">
        <v>472</v>
      </c>
      <c r="C234" s="63">
        <v>600</v>
      </c>
      <c r="D234" s="61">
        <f>'Прилож.4 (Ведомств. 2020-2021)'!E383</f>
        <v>18830.900000000001</v>
      </c>
      <c r="E234" s="61">
        <f>'Прилож.4 (Ведомств. 2020-2021)'!F383</f>
        <v>18330.900000000001</v>
      </c>
    </row>
    <row r="235" spans="1:5" s="11" customFormat="1" ht="57" customHeight="1" x14ac:dyDescent="0.25">
      <c r="A235" s="6" t="s">
        <v>566</v>
      </c>
      <c r="B235" s="60" t="s">
        <v>473</v>
      </c>
      <c r="C235" s="63"/>
      <c r="D235" s="61">
        <f>D236</f>
        <v>22908.1</v>
      </c>
      <c r="E235" s="61">
        <f>E236</f>
        <v>22908.1</v>
      </c>
    </row>
    <row r="236" spans="1:5" s="11" customFormat="1" ht="31.5" x14ac:dyDescent="0.25">
      <c r="A236" s="65" t="s">
        <v>12</v>
      </c>
      <c r="B236" s="60" t="s">
        <v>473</v>
      </c>
      <c r="C236" s="63">
        <v>600</v>
      </c>
      <c r="D236" s="61">
        <f>'Прилож.4 (Ведомств. 2020-2021)'!E385</f>
        <v>22908.1</v>
      </c>
      <c r="E236" s="61">
        <f>'Прилож.4 (Ведомств. 2020-2021)'!F385</f>
        <v>22908.1</v>
      </c>
    </row>
    <row r="237" spans="1:5" s="11" customFormat="1" ht="47.25" x14ac:dyDescent="0.25">
      <c r="A237" s="6" t="s">
        <v>59</v>
      </c>
      <c r="B237" s="60" t="s">
        <v>195</v>
      </c>
      <c r="C237" s="63"/>
      <c r="D237" s="61">
        <f>D238+D240</f>
        <v>61729.4</v>
      </c>
      <c r="E237" s="61">
        <f>E238+E240</f>
        <v>60979.4</v>
      </c>
    </row>
    <row r="238" spans="1:5" s="11" customFormat="1" x14ac:dyDescent="0.25">
      <c r="A238" s="6" t="s">
        <v>294</v>
      </c>
      <c r="B238" s="60" t="s">
        <v>474</v>
      </c>
      <c r="C238" s="63"/>
      <c r="D238" s="61">
        <f>D239</f>
        <v>48972.4</v>
      </c>
      <c r="E238" s="61">
        <f>E239</f>
        <v>48222.400000000001</v>
      </c>
    </row>
    <row r="239" spans="1:5" s="11" customFormat="1" ht="31.5" x14ac:dyDescent="0.25">
      <c r="A239" s="65" t="s">
        <v>12</v>
      </c>
      <c r="B239" s="60" t="s">
        <v>474</v>
      </c>
      <c r="C239" s="63">
        <v>600</v>
      </c>
      <c r="D239" s="61">
        <f>'Прилож.4 (Ведомств. 2020-2021)'!E388</f>
        <v>48972.4</v>
      </c>
      <c r="E239" s="61">
        <f>'Прилож.4 (Ведомств. 2020-2021)'!F388</f>
        <v>48222.400000000001</v>
      </c>
    </row>
    <row r="240" spans="1:5" s="11" customFormat="1" ht="54" customHeight="1" x14ac:dyDescent="0.25">
      <c r="A240" s="6" t="s">
        <v>565</v>
      </c>
      <c r="B240" s="60" t="s">
        <v>476</v>
      </c>
      <c r="C240" s="63"/>
      <c r="D240" s="61">
        <f>D241</f>
        <v>12757</v>
      </c>
      <c r="E240" s="61">
        <f>E241</f>
        <v>12757</v>
      </c>
    </row>
    <row r="241" spans="1:5" s="11" customFormat="1" ht="31.5" x14ac:dyDescent="0.25">
      <c r="A241" s="65" t="s">
        <v>12</v>
      </c>
      <c r="B241" s="60" t="s">
        <v>476</v>
      </c>
      <c r="C241" s="63">
        <v>600</v>
      </c>
      <c r="D241" s="61">
        <f>'Прилож.4 (Ведомств. 2020-2021)'!E390</f>
        <v>12757</v>
      </c>
      <c r="E241" s="61">
        <f>'Прилож.4 (Ведомств. 2020-2021)'!F390</f>
        <v>12757</v>
      </c>
    </row>
    <row r="242" spans="1:5" s="11" customFormat="1" ht="47.25" x14ac:dyDescent="0.25">
      <c r="A242" s="6" t="s">
        <v>60</v>
      </c>
      <c r="B242" s="60" t="s">
        <v>196</v>
      </c>
      <c r="C242" s="63"/>
      <c r="D242" s="61">
        <f>D243</f>
        <v>100</v>
      </c>
      <c r="E242" s="61">
        <f>E243</f>
        <v>100</v>
      </c>
    </row>
    <row r="243" spans="1:5" ht="31.5" x14ac:dyDescent="0.25">
      <c r="A243" s="65" t="s">
        <v>12</v>
      </c>
      <c r="B243" s="60" t="s">
        <v>196</v>
      </c>
      <c r="C243" s="63">
        <v>600</v>
      </c>
      <c r="D243" s="61">
        <f>'Прилож.4 (Ведомств. 2020-2021)'!E392</f>
        <v>100</v>
      </c>
      <c r="E243" s="61">
        <f>'Прилож.4 (Ведомств. 2020-2021)'!F392</f>
        <v>100</v>
      </c>
    </row>
    <row r="244" spans="1:5" ht="78.75" hidden="1" x14ac:dyDescent="0.25">
      <c r="A244" s="6" t="s">
        <v>477</v>
      </c>
      <c r="B244" s="60" t="s">
        <v>197</v>
      </c>
      <c r="C244" s="63"/>
      <c r="D244" s="61">
        <f>D245</f>
        <v>0</v>
      </c>
      <c r="E244" s="61">
        <f>E245</f>
        <v>0</v>
      </c>
    </row>
    <row r="245" spans="1:5" hidden="1" x14ac:dyDescent="0.25">
      <c r="A245" s="6" t="s">
        <v>294</v>
      </c>
      <c r="B245" s="60" t="s">
        <v>308</v>
      </c>
      <c r="C245" s="63"/>
      <c r="D245" s="61">
        <f>D246</f>
        <v>0</v>
      </c>
      <c r="E245" s="61">
        <f>E246</f>
        <v>0</v>
      </c>
    </row>
    <row r="246" spans="1:5" ht="31.5" hidden="1" x14ac:dyDescent="0.25">
      <c r="A246" s="65" t="s">
        <v>12</v>
      </c>
      <c r="B246" s="60" t="s">
        <v>308</v>
      </c>
      <c r="C246" s="63">
        <v>600</v>
      </c>
      <c r="D246" s="61">
        <f>'Прилож.4 (Ведомств. 2020-2021)'!E395</f>
        <v>0</v>
      </c>
      <c r="E246" s="61">
        <f>'Прилож.4 (Ведомств. 2020-2021)'!F395</f>
        <v>0</v>
      </c>
    </row>
    <row r="247" spans="1:5" s="54" customFormat="1" ht="47.25" hidden="1" x14ac:dyDescent="0.25">
      <c r="A247" s="65" t="s">
        <v>198</v>
      </c>
      <c r="B247" s="60" t="s">
        <v>199</v>
      </c>
      <c r="C247" s="63"/>
      <c r="D247" s="61">
        <f>D248</f>
        <v>0</v>
      </c>
      <c r="E247" s="61">
        <f>E248</f>
        <v>0</v>
      </c>
    </row>
    <row r="248" spans="1:5" s="54" customFormat="1" ht="31.5" hidden="1" x14ac:dyDescent="0.25">
      <c r="A248" s="65" t="s">
        <v>12</v>
      </c>
      <c r="B248" s="60" t="s">
        <v>199</v>
      </c>
      <c r="C248" s="63">
        <v>600</v>
      </c>
      <c r="D248" s="61">
        <f>'Прилож.4 (Ведомств. 2020-2021)'!E397</f>
        <v>0</v>
      </c>
      <c r="E248" s="61">
        <f>'Прилож.4 (Ведомств. 2020-2021)'!F397</f>
        <v>0</v>
      </c>
    </row>
    <row r="249" spans="1:5" s="54" customFormat="1" ht="47.25" x14ac:dyDescent="0.25">
      <c r="A249" s="65" t="s">
        <v>61</v>
      </c>
      <c r="B249" s="60" t="s">
        <v>200</v>
      </c>
      <c r="C249" s="63"/>
      <c r="D249" s="61">
        <f>D252+D250</f>
        <v>3939.5</v>
      </c>
      <c r="E249" s="61">
        <f>E252+E250</f>
        <v>3939.5</v>
      </c>
    </row>
    <row r="250" spans="1:5" s="54" customFormat="1" ht="95.25" customHeight="1" x14ac:dyDescent="0.25">
      <c r="A250" s="65" t="s">
        <v>478</v>
      </c>
      <c r="B250" s="60" t="s">
        <v>201</v>
      </c>
      <c r="C250" s="63"/>
      <c r="D250" s="61">
        <f>D251</f>
        <v>550</v>
      </c>
      <c r="E250" s="61">
        <f>E251</f>
        <v>550</v>
      </c>
    </row>
    <row r="251" spans="1:5" x14ac:dyDescent="0.25">
      <c r="A251" s="6" t="s">
        <v>65</v>
      </c>
      <c r="B251" s="60" t="s">
        <v>201</v>
      </c>
      <c r="C251" s="63">
        <v>300</v>
      </c>
      <c r="D251" s="61">
        <f>'Прилож.4 (Ведомств. 2020-2021)'!E400</f>
        <v>550</v>
      </c>
      <c r="E251" s="61">
        <f>'Прилож.4 (Ведомств. 2020-2021)'!F400</f>
        <v>550</v>
      </c>
    </row>
    <row r="252" spans="1:5" x14ac:dyDescent="0.25">
      <c r="A252" s="65" t="s">
        <v>294</v>
      </c>
      <c r="B252" s="60" t="s">
        <v>309</v>
      </c>
      <c r="C252" s="63"/>
      <c r="D252" s="61">
        <f>D253+D254</f>
        <v>3389.5</v>
      </c>
      <c r="E252" s="61">
        <f>E253+E254</f>
        <v>3389.5</v>
      </c>
    </row>
    <row r="253" spans="1:5" x14ac:dyDescent="0.25">
      <c r="A253" s="6" t="s">
        <v>65</v>
      </c>
      <c r="B253" s="60" t="s">
        <v>309</v>
      </c>
      <c r="C253" s="63">
        <v>300</v>
      </c>
      <c r="D253" s="61">
        <f>'Прилож.4 (Ведомств. 2020-2021)'!E402</f>
        <v>299.7</v>
      </c>
      <c r="E253" s="61">
        <f>'Прилож.4 (Ведомств. 2020-2021)'!F402</f>
        <v>299.7</v>
      </c>
    </row>
    <row r="254" spans="1:5" ht="31.5" x14ac:dyDescent="0.25">
      <c r="A254" s="65" t="s">
        <v>12</v>
      </c>
      <c r="B254" s="60" t="s">
        <v>309</v>
      </c>
      <c r="C254" s="63">
        <v>600</v>
      </c>
      <c r="D254" s="61">
        <f>'Прилож.4 (Ведомств. 2020-2021)'!E403</f>
        <v>3089.8</v>
      </c>
      <c r="E254" s="61">
        <f>'Прилож.4 (Ведомств. 2020-2021)'!F403</f>
        <v>3089.8</v>
      </c>
    </row>
    <row r="255" spans="1:5" ht="47.25" x14ac:dyDescent="0.25">
      <c r="A255" s="6" t="s">
        <v>479</v>
      </c>
      <c r="B255" s="60" t="s">
        <v>202</v>
      </c>
      <c r="C255" s="63"/>
      <c r="D255" s="61">
        <f>D256+D257+D259+D258</f>
        <v>5541</v>
      </c>
      <c r="E255" s="61">
        <f>E256+E257+E259+E258</f>
        <v>5541</v>
      </c>
    </row>
    <row r="256" spans="1:5" s="54" customFormat="1" ht="64.5" customHeight="1" x14ac:dyDescent="0.25">
      <c r="A256" s="65" t="s">
        <v>24</v>
      </c>
      <c r="B256" s="60" t="s">
        <v>202</v>
      </c>
      <c r="C256" s="63">
        <v>100</v>
      </c>
      <c r="D256" s="61">
        <f>'Прилож.4 (Ведомств. 2020-2021)'!E405</f>
        <v>5281</v>
      </c>
      <c r="E256" s="61">
        <f>'Прилож.4 (Ведомств. 2020-2021)'!F405</f>
        <v>5281</v>
      </c>
    </row>
    <row r="257" spans="1:5" s="54" customFormat="1" ht="31.5" x14ac:dyDescent="0.25">
      <c r="A257" s="56" t="s">
        <v>133</v>
      </c>
      <c r="B257" s="60" t="s">
        <v>202</v>
      </c>
      <c r="C257" s="63">
        <v>200</v>
      </c>
      <c r="D257" s="61">
        <f>'Прилож.4 (Ведомств. 2020-2021)'!E406</f>
        <v>260</v>
      </c>
      <c r="E257" s="61">
        <f>'Прилож.4 (Ведомств. 2020-2021)'!F406</f>
        <v>260</v>
      </c>
    </row>
    <row r="258" spans="1:5" s="54" customFormat="1" hidden="1" x14ac:dyDescent="0.25">
      <c r="A258" s="6" t="s">
        <v>65</v>
      </c>
      <c r="B258" s="60" t="s">
        <v>202</v>
      </c>
      <c r="C258" s="63">
        <v>300</v>
      </c>
      <c r="D258" s="61">
        <f>'Прилож.4 (Ведомств. 2020-2021)'!E407</f>
        <v>0</v>
      </c>
      <c r="E258" s="61">
        <f>'Прилож.4 (Ведомств. 2020-2021)'!F407</f>
        <v>0</v>
      </c>
    </row>
    <row r="259" spans="1:5" hidden="1" x14ac:dyDescent="0.25">
      <c r="A259" s="65" t="s">
        <v>25</v>
      </c>
      <c r="B259" s="60" t="s">
        <v>202</v>
      </c>
      <c r="C259" s="63">
        <v>800</v>
      </c>
      <c r="D259" s="61">
        <f>'Прилож.4 (Ведомств. 2020-2021)'!E408</f>
        <v>0</v>
      </c>
      <c r="E259" s="61">
        <f>'Прилож.4 (Ведомств. 2020-2021)'!F408</f>
        <v>0</v>
      </c>
    </row>
    <row r="260" spans="1:5" x14ac:dyDescent="0.25">
      <c r="A260" s="65" t="s">
        <v>348</v>
      </c>
      <c r="B260" s="60" t="s">
        <v>349</v>
      </c>
      <c r="C260" s="63"/>
      <c r="D260" s="61">
        <f>D261+D262+D263</f>
        <v>25230.3</v>
      </c>
      <c r="E260" s="61">
        <f>E261+E262+E263</f>
        <v>25230.3</v>
      </c>
    </row>
    <row r="261" spans="1:5" s="54" customFormat="1" ht="63" customHeight="1" x14ac:dyDescent="0.25">
      <c r="A261" s="65" t="s">
        <v>24</v>
      </c>
      <c r="B261" s="60" t="s">
        <v>349</v>
      </c>
      <c r="C261" s="52">
        <v>100</v>
      </c>
      <c r="D261" s="61">
        <f>'Прилож.4 (Ведомств. 2020-2021)'!E410</f>
        <v>24261.200000000001</v>
      </c>
      <c r="E261" s="61">
        <f>'Прилож.4 (Ведомств. 2020-2021)'!F410</f>
        <v>24261.200000000001</v>
      </c>
    </row>
    <row r="262" spans="1:5" s="54" customFormat="1" ht="31.5" x14ac:dyDescent="0.25">
      <c r="A262" s="56" t="s">
        <v>133</v>
      </c>
      <c r="B262" s="60" t="s">
        <v>349</v>
      </c>
      <c r="C262" s="52">
        <v>200</v>
      </c>
      <c r="D262" s="61">
        <f>'Прилож.4 (Ведомств. 2020-2021)'!E411</f>
        <v>912</v>
      </c>
      <c r="E262" s="61">
        <f>'Прилож.4 (Ведомств. 2020-2021)'!F411</f>
        <v>912</v>
      </c>
    </row>
    <row r="263" spans="1:5" x14ac:dyDescent="0.25">
      <c r="A263" s="65" t="s">
        <v>25</v>
      </c>
      <c r="B263" s="60" t="s">
        <v>349</v>
      </c>
      <c r="C263" s="52">
        <v>800</v>
      </c>
      <c r="D263" s="61">
        <f>'Прилож.4 (Ведомств. 2020-2021)'!E412</f>
        <v>57.1</v>
      </c>
      <c r="E263" s="61">
        <f>'Прилож.4 (Ведомств. 2020-2021)'!F412</f>
        <v>57.1</v>
      </c>
    </row>
    <row r="264" spans="1:5" ht="6" hidden="1" customHeight="1" x14ac:dyDescent="0.25">
      <c r="A264" s="65"/>
      <c r="B264" s="60"/>
      <c r="C264" s="52"/>
      <c r="D264" s="61"/>
      <c r="E264" s="61"/>
    </row>
    <row r="265" spans="1:5" ht="47.25" hidden="1" x14ac:dyDescent="0.25">
      <c r="A265" s="119" t="s">
        <v>369</v>
      </c>
      <c r="B265" s="144" t="s">
        <v>203</v>
      </c>
      <c r="C265" s="148"/>
      <c r="D265" s="145">
        <f>D266+D307</f>
        <v>0</v>
      </c>
      <c r="E265" s="145">
        <f>E266+E307</f>
        <v>0</v>
      </c>
    </row>
    <row r="266" spans="1:5" ht="18.95" hidden="1" customHeight="1" x14ac:dyDescent="0.25">
      <c r="A266" s="57" t="s">
        <v>370</v>
      </c>
      <c r="B266" s="59" t="s">
        <v>204</v>
      </c>
      <c r="C266" s="49"/>
      <c r="D266" s="62">
        <f>D267+D274+D277+D280+D282+D285+D288+D290+D293+D269+D296+D299+D302</f>
        <v>0</v>
      </c>
      <c r="E266" s="62">
        <f>E267+E274+E277+E280+E282+E285+E288+E290+E293+E269+E296+E299+E302</f>
        <v>0</v>
      </c>
    </row>
    <row r="267" spans="1:5" ht="31.5" hidden="1" x14ac:dyDescent="0.25">
      <c r="A267" s="6" t="s">
        <v>371</v>
      </c>
      <c r="B267" s="60" t="s">
        <v>205</v>
      </c>
      <c r="C267" s="63"/>
      <c r="D267" s="61">
        <f>D268</f>
        <v>0</v>
      </c>
      <c r="E267" s="61">
        <f>E268</f>
        <v>0</v>
      </c>
    </row>
    <row r="268" spans="1:5" ht="31.5" hidden="1" x14ac:dyDescent="0.25">
      <c r="A268" s="65" t="s">
        <v>133</v>
      </c>
      <c r="B268" s="60" t="s">
        <v>205</v>
      </c>
      <c r="C268" s="63">
        <v>200</v>
      </c>
      <c r="D268" s="61">
        <f>'Прилож.4 (Ведомств. 2020-2021)'!E45</f>
        <v>0</v>
      </c>
      <c r="E268" s="61">
        <f>'Прилож.4 (Ведомств. 2020-2021)'!F45</f>
        <v>0</v>
      </c>
    </row>
    <row r="269" spans="1:5" s="11" customFormat="1" ht="31.5" hidden="1" x14ac:dyDescent="0.25">
      <c r="A269" s="65" t="s">
        <v>337</v>
      </c>
      <c r="B269" s="60" t="s">
        <v>339</v>
      </c>
      <c r="C269" s="63"/>
      <c r="D269" s="61">
        <f>D270+D272</f>
        <v>0</v>
      </c>
      <c r="E269" s="61">
        <f>E270+E272</f>
        <v>0</v>
      </c>
    </row>
    <row r="270" spans="1:5" s="11" customFormat="1" hidden="1" x14ac:dyDescent="0.25">
      <c r="A270" s="65" t="s">
        <v>294</v>
      </c>
      <c r="B270" s="60" t="s">
        <v>482</v>
      </c>
      <c r="C270" s="63"/>
      <c r="D270" s="61">
        <f>D271</f>
        <v>0</v>
      </c>
      <c r="E270" s="61">
        <f>E271</f>
        <v>0</v>
      </c>
    </row>
    <row r="271" spans="1:5" s="11" customFormat="1" ht="31.5" hidden="1" x14ac:dyDescent="0.25">
      <c r="A271" s="65" t="s">
        <v>12</v>
      </c>
      <c r="B271" s="60" t="s">
        <v>482</v>
      </c>
      <c r="C271" s="63">
        <v>600</v>
      </c>
      <c r="D271" s="61">
        <f>'Прилож.4 (Ведомств. 2020-2021)'!E417</f>
        <v>0</v>
      </c>
      <c r="E271" s="61">
        <f>'Прилож.4 (Ведомств. 2020-2021)'!F417</f>
        <v>0</v>
      </c>
    </row>
    <row r="272" spans="1:5" s="11" customFormat="1" ht="47.25" hidden="1" x14ac:dyDescent="0.25">
      <c r="A272" s="65" t="s">
        <v>338</v>
      </c>
      <c r="B272" s="60" t="s">
        <v>340</v>
      </c>
      <c r="C272" s="63"/>
      <c r="D272" s="61">
        <f>D273</f>
        <v>0</v>
      </c>
      <c r="E272" s="61">
        <f>E273</f>
        <v>0</v>
      </c>
    </row>
    <row r="273" spans="1:5" s="11" customFormat="1" ht="31.5" hidden="1" x14ac:dyDescent="0.25">
      <c r="A273" s="65" t="s">
        <v>12</v>
      </c>
      <c r="B273" s="60" t="s">
        <v>340</v>
      </c>
      <c r="C273" s="63">
        <v>600</v>
      </c>
      <c r="D273" s="61">
        <f>'Прилож.4 (Ведомств. 2020-2021)'!E419</f>
        <v>0</v>
      </c>
      <c r="E273" s="61">
        <f>'Прилож.4 (Ведомств. 2020-2021)'!F419</f>
        <v>0</v>
      </c>
    </row>
    <row r="274" spans="1:5" ht="47.25" hidden="1" x14ac:dyDescent="0.25">
      <c r="A274" s="6" t="s">
        <v>69</v>
      </c>
      <c r="B274" s="60" t="s">
        <v>206</v>
      </c>
      <c r="C274" s="63"/>
      <c r="D274" s="61">
        <f>D275</f>
        <v>0</v>
      </c>
      <c r="E274" s="61">
        <f>E275</f>
        <v>0</v>
      </c>
    </row>
    <row r="275" spans="1:5" s="54" customFormat="1" ht="78.75" hidden="1" x14ac:dyDescent="0.25">
      <c r="A275" s="65" t="s">
        <v>336</v>
      </c>
      <c r="B275" s="60" t="s">
        <v>372</v>
      </c>
      <c r="C275" s="63"/>
      <c r="D275" s="61">
        <f>D276</f>
        <v>0</v>
      </c>
      <c r="E275" s="61">
        <f>E276</f>
        <v>0</v>
      </c>
    </row>
    <row r="276" spans="1:5" s="54" customFormat="1" hidden="1" x14ac:dyDescent="0.25">
      <c r="A276" s="65" t="s">
        <v>25</v>
      </c>
      <c r="B276" s="60" t="s">
        <v>372</v>
      </c>
      <c r="C276" s="63">
        <v>800</v>
      </c>
      <c r="D276" s="61">
        <f>'Прилож.4 (Ведомств. 2020-2021)'!E48</f>
        <v>0</v>
      </c>
      <c r="E276" s="61">
        <f>'Прилож.4 (Ведомств. 2020-2021)'!F48</f>
        <v>0</v>
      </c>
    </row>
    <row r="277" spans="1:5" s="54" customFormat="1" ht="94.5" hidden="1" x14ac:dyDescent="0.25">
      <c r="A277" s="6" t="s">
        <v>70</v>
      </c>
      <c r="B277" s="60" t="s">
        <v>207</v>
      </c>
      <c r="C277" s="63"/>
      <c r="D277" s="61">
        <f>D278+D280</f>
        <v>0</v>
      </c>
      <c r="E277" s="61">
        <f>E278+E280</f>
        <v>0</v>
      </c>
    </row>
    <row r="278" spans="1:5" s="54" customFormat="1" hidden="1" x14ac:dyDescent="0.25">
      <c r="A278" s="6" t="s">
        <v>294</v>
      </c>
      <c r="B278" s="60" t="s">
        <v>373</v>
      </c>
      <c r="C278" s="63"/>
      <c r="D278" s="61">
        <f>D279</f>
        <v>0</v>
      </c>
      <c r="E278" s="61">
        <f>E279</f>
        <v>0</v>
      </c>
    </row>
    <row r="279" spans="1:5" s="54" customFormat="1" hidden="1" x14ac:dyDescent="0.25">
      <c r="A279" s="65" t="s">
        <v>25</v>
      </c>
      <c r="B279" s="60" t="s">
        <v>373</v>
      </c>
      <c r="C279" s="63">
        <v>800</v>
      </c>
      <c r="D279" s="61">
        <f>'Прилож.4 (Ведомств. 2020-2021)'!E51</f>
        <v>0</v>
      </c>
      <c r="E279" s="61">
        <f>'Прилож.4 (Ведомств. 2020-2021)'!F51</f>
        <v>0</v>
      </c>
    </row>
    <row r="280" spans="1:5" s="54" customFormat="1" ht="94.5" hidden="1" x14ac:dyDescent="0.25">
      <c r="A280" s="6" t="s">
        <v>70</v>
      </c>
      <c r="B280" s="60" t="s">
        <v>374</v>
      </c>
      <c r="C280" s="63"/>
      <c r="D280" s="61">
        <f>D281</f>
        <v>0</v>
      </c>
      <c r="E280" s="61">
        <f>E281</f>
        <v>0</v>
      </c>
    </row>
    <row r="281" spans="1:5" s="54" customFormat="1" hidden="1" x14ac:dyDescent="0.25">
      <c r="A281" s="65" t="s">
        <v>25</v>
      </c>
      <c r="B281" s="60" t="s">
        <v>374</v>
      </c>
      <c r="C281" s="63">
        <v>800</v>
      </c>
      <c r="D281" s="61">
        <f>'Прилож.4 (Ведомств. 2020-2021)'!E53</f>
        <v>0</v>
      </c>
      <c r="E281" s="61">
        <f>'Прилож.4 (Ведомств. 2020-2021)'!F53</f>
        <v>0</v>
      </c>
    </row>
    <row r="282" spans="1:5" ht="63" hidden="1" x14ac:dyDescent="0.25">
      <c r="A282" s="6" t="s">
        <v>71</v>
      </c>
      <c r="B282" s="60" t="s">
        <v>208</v>
      </c>
      <c r="C282" s="63"/>
      <c r="D282" s="61">
        <f>D283</f>
        <v>0</v>
      </c>
      <c r="E282" s="61">
        <f>E283</f>
        <v>0</v>
      </c>
    </row>
    <row r="283" spans="1:5" hidden="1" x14ac:dyDescent="0.25">
      <c r="A283" s="6" t="s">
        <v>294</v>
      </c>
      <c r="B283" s="60" t="s">
        <v>375</v>
      </c>
      <c r="C283" s="63"/>
      <c r="D283" s="61">
        <f>D284</f>
        <v>0</v>
      </c>
      <c r="E283" s="61">
        <f>E284</f>
        <v>0</v>
      </c>
    </row>
    <row r="284" spans="1:5" hidden="1" x14ac:dyDescent="0.25">
      <c r="A284" s="65" t="s">
        <v>25</v>
      </c>
      <c r="B284" s="60" t="s">
        <v>375</v>
      </c>
      <c r="C284" s="63">
        <v>800</v>
      </c>
      <c r="D284" s="61">
        <f>'Прилож.4 (Ведомств. 2020-2021)'!E56</f>
        <v>0</v>
      </c>
      <c r="E284" s="61">
        <f>'Прилож.4 (Ведомств. 2020-2021)'!F56</f>
        <v>0</v>
      </c>
    </row>
    <row r="285" spans="1:5" ht="47.25" hidden="1" x14ac:dyDescent="0.25">
      <c r="A285" s="6" t="s">
        <v>72</v>
      </c>
      <c r="B285" s="60" t="s">
        <v>209</v>
      </c>
      <c r="C285" s="63"/>
      <c r="D285" s="61">
        <f>D286+D288</f>
        <v>0</v>
      </c>
      <c r="E285" s="61">
        <f>E286+E288</f>
        <v>0</v>
      </c>
    </row>
    <row r="286" spans="1:5" hidden="1" x14ac:dyDescent="0.25">
      <c r="A286" s="6" t="s">
        <v>294</v>
      </c>
      <c r="B286" s="60" t="s">
        <v>376</v>
      </c>
      <c r="C286" s="63"/>
      <c r="D286" s="61">
        <f>D287</f>
        <v>0</v>
      </c>
      <c r="E286" s="61">
        <f>E287</f>
        <v>0</v>
      </c>
    </row>
    <row r="287" spans="1:5" hidden="1" x14ac:dyDescent="0.25">
      <c r="A287" s="65" t="s">
        <v>25</v>
      </c>
      <c r="B287" s="60" t="s">
        <v>376</v>
      </c>
      <c r="C287" s="63">
        <v>800</v>
      </c>
      <c r="D287" s="61">
        <f>'Прилож.4 (Ведомств. 2020-2021)'!E59</f>
        <v>0</v>
      </c>
      <c r="E287" s="61">
        <f>'Прилож.4 (Ведомств. 2020-2021)'!F59</f>
        <v>0</v>
      </c>
    </row>
    <row r="288" spans="1:5" ht="47.25" hidden="1" x14ac:dyDescent="0.25">
      <c r="A288" s="6" t="s">
        <v>72</v>
      </c>
      <c r="B288" s="60" t="s">
        <v>377</v>
      </c>
      <c r="C288" s="63"/>
      <c r="D288" s="61">
        <f>D289</f>
        <v>0</v>
      </c>
      <c r="E288" s="61">
        <f>E289</f>
        <v>0</v>
      </c>
    </row>
    <row r="289" spans="1:5" hidden="1" x14ac:dyDescent="0.25">
      <c r="A289" s="65" t="s">
        <v>25</v>
      </c>
      <c r="B289" s="60" t="s">
        <v>377</v>
      </c>
      <c r="C289" s="63">
        <v>800</v>
      </c>
      <c r="D289" s="61">
        <f>'Прилож.4 (Ведомств. 2020-2021)'!E61</f>
        <v>0</v>
      </c>
      <c r="E289" s="61">
        <f>'Прилож.4 (Ведомств. 2020-2021)'!F61</f>
        <v>0</v>
      </c>
    </row>
    <row r="290" spans="1:5" ht="63" hidden="1" x14ac:dyDescent="0.25">
      <c r="A290" s="6" t="s">
        <v>73</v>
      </c>
      <c r="B290" s="60" t="s">
        <v>210</v>
      </c>
      <c r="C290" s="63"/>
      <c r="D290" s="61">
        <f>D291</f>
        <v>0</v>
      </c>
      <c r="E290" s="61">
        <f>E291</f>
        <v>0</v>
      </c>
    </row>
    <row r="291" spans="1:5" hidden="1" x14ac:dyDescent="0.25">
      <c r="A291" s="6" t="s">
        <v>294</v>
      </c>
      <c r="B291" s="60" t="s">
        <v>378</v>
      </c>
      <c r="C291" s="63"/>
      <c r="D291" s="61">
        <f>D292</f>
        <v>0</v>
      </c>
      <c r="E291" s="61">
        <f>E292</f>
        <v>0</v>
      </c>
    </row>
    <row r="292" spans="1:5" hidden="1" x14ac:dyDescent="0.25">
      <c r="A292" s="65" t="s">
        <v>25</v>
      </c>
      <c r="B292" s="60" t="s">
        <v>378</v>
      </c>
      <c r="C292" s="63">
        <v>800</v>
      </c>
      <c r="D292" s="61">
        <f>'Прилож.4 (Ведомств. 2020-2021)'!E64</f>
        <v>0</v>
      </c>
      <c r="E292" s="61">
        <f>'Прилож.4 (Ведомств. 2020-2021)'!F64</f>
        <v>0</v>
      </c>
    </row>
    <row r="293" spans="1:5" ht="47.25" hidden="1" x14ac:dyDescent="0.25">
      <c r="A293" s="65" t="s">
        <v>379</v>
      </c>
      <c r="B293" s="60" t="s">
        <v>211</v>
      </c>
      <c r="C293" s="63"/>
      <c r="D293" s="61">
        <f>D294</f>
        <v>0</v>
      </c>
      <c r="E293" s="61">
        <f>E294</f>
        <v>0</v>
      </c>
    </row>
    <row r="294" spans="1:5" hidden="1" x14ac:dyDescent="0.25">
      <c r="A294" s="6" t="s">
        <v>294</v>
      </c>
      <c r="B294" s="60" t="s">
        <v>380</v>
      </c>
      <c r="C294" s="63"/>
      <c r="D294" s="61">
        <f>D295</f>
        <v>0</v>
      </c>
      <c r="E294" s="61">
        <f>E295</f>
        <v>0</v>
      </c>
    </row>
    <row r="295" spans="1:5" hidden="1" x14ac:dyDescent="0.25">
      <c r="A295" s="65" t="s">
        <v>25</v>
      </c>
      <c r="B295" s="60" t="s">
        <v>380</v>
      </c>
      <c r="C295" s="63">
        <v>800</v>
      </c>
      <c r="D295" s="61">
        <f>'Прилож.4 (Ведомств. 2020-2021)'!E67</f>
        <v>0</v>
      </c>
      <c r="E295" s="61">
        <f>'Прилож.4 (Ведомств. 2020-2021)'!F67</f>
        <v>0</v>
      </c>
    </row>
    <row r="296" spans="1:5" ht="47.25" hidden="1" x14ac:dyDescent="0.25">
      <c r="A296" s="65" t="s">
        <v>356</v>
      </c>
      <c r="B296" s="60" t="s">
        <v>357</v>
      </c>
      <c r="C296" s="63"/>
      <c r="D296" s="61">
        <f>D297</f>
        <v>0</v>
      </c>
      <c r="E296" s="61">
        <f>E297</f>
        <v>0</v>
      </c>
    </row>
    <row r="297" spans="1:5" hidden="1" x14ac:dyDescent="0.25">
      <c r="A297" s="6" t="s">
        <v>294</v>
      </c>
      <c r="B297" s="60" t="s">
        <v>381</v>
      </c>
      <c r="C297" s="63"/>
      <c r="D297" s="61">
        <f>D298</f>
        <v>0</v>
      </c>
      <c r="E297" s="61">
        <f>E298</f>
        <v>0</v>
      </c>
    </row>
    <row r="298" spans="1:5" hidden="1" x14ac:dyDescent="0.25">
      <c r="A298" s="65" t="s">
        <v>25</v>
      </c>
      <c r="B298" s="60" t="s">
        <v>381</v>
      </c>
      <c r="C298" s="63">
        <v>800</v>
      </c>
      <c r="D298" s="61">
        <f>'Прилож.4 (Ведомств. 2020-2021)'!E70</f>
        <v>0</v>
      </c>
      <c r="E298" s="61">
        <f>'Прилож.4 (Ведомств. 2020-2021)'!F70</f>
        <v>0</v>
      </c>
    </row>
    <row r="299" spans="1:5" ht="47.25" hidden="1" x14ac:dyDescent="0.25">
      <c r="A299" s="65" t="s">
        <v>358</v>
      </c>
      <c r="B299" s="60" t="s">
        <v>359</v>
      </c>
      <c r="C299" s="63"/>
      <c r="D299" s="61">
        <f>D300</f>
        <v>0</v>
      </c>
      <c r="E299" s="61">
        <f>E300</f>
        <v>0</v>
      </c>
    </row>
    <row r="300" spans="1:5" hidden="1" x14ac:dyDescent="0.25">
      <c r="A300" s="6" t="s">
        <v>294</v>
      </c>
      <c r="B300" s="60" t="s">
        <v>382</v>
      </c>
      <c r="C300" s="63"/>
      <c r="D300" s="61">
        <f>D301</f>
        <v>0</v>
      </c>
      <c r="E300" s="61">
        <f>E301</f>
        <v>0</v>
      </c>
    </row>
    <row r="301" spans="1:5" hidden="1" x14ac:dyDescent="0.25">
      <c r="A301" s="65" t="s">
        <v>25</v>
      </c>
      <c r="B301" s="60" t="s">
        <v>382</v>
      </c>
      <c r="C301" s="63">
        <v>800</v>
      </c>
      <c r="D301" s="61">
        <f>'Прилож.4 (Ведомств. 2020-2021)'!E73</f>
        <v>0</v>
      </c>
      <c r="E301" s="61">
        <f>'Прилож.4 (Ведомств. 2020-2021)'!F73</f>
        <v>0</v>
      </c>
    </row>
    <row r="302" spans="1:5" s="11" customFormat="1" ht="97.5" hidden="1" customHeight="1" x14ac:dyDescent="0.25">
      <c r="A302" s="65" t="s">
        <v>360</v>
      </c>
      <c r="B302" s="60" t="s">
        <v>361</v>
      </c>
      <c r="C302" s="63"/>
      <c r="D302" s="61">
        <f>D303+D305</f>
        <v>0</v>
      </c>
      <c r="E302" s="61">
        <f>E303+E305</f>
        <v>0</v>
      </c>
    </row>
    <row r="303" spans="1:5" s="11" customFormat="1" hidden="1" x14ac:dyDescent="0.25">
      <c r="A303" s="6" t="s">
        <v>294</v>
      </c>
      <c r="B303" s="60" t="s">
        <v>383</v>
      </c>
      <c r="C303" s="63"/>
      <c r="D303" s="61">
        <f>D304</f>
        <v>0</v>
      </c>
      <c r="E303" s="61">
        <f>E304</f>
        <v>0</v>
      </c>
    </row>
    <row r="304" spans="1:5" s="11" customFormat="1" hidden="1" x14ac:dyDescent="0.25">
      <c r="A304" s="65" t="s">
        <v>25</v>
      </c>
      <c r="B304" s="60" t="s">
        <v>383</v>
      </c>
      <c r="C304" s="63">
        <v>800</v>
      </c>
      <c r="D304" s="61">
        <f>'Прилож.4 (Ведомств. 2020-2021)'!E76</f>
        <v>0</v>
      </c>
      <c r="E304" s="61">
        <f>'Прилож.4 (Ведомств. 2020-2021)'!F76</f>
        <v>0</v>
      </c>
    </row>
    <row r="305" spans="1:5" s="11" customFormat="1" ht="110.25" hidden="1" x14ac:dyDescent="0.25">
      <c r="A305" s="65" t="s">
        <v>360</v>
      </c>
      <c r="B305" s="60" t="s">
        <v>362</v>
      </c>
      <c r="C305" s="63"/>
      <c r="D305" s="61">
        <f>D306</f>
        <v>0</v>
      </c>
      <c r="E305" s="61">
        <f>E306</f>
        <v>0</v>
      </c>
    </row>
    <row r="306" spans="1:5" s="11" customFormat="1" hidden="1" x14ac:dyDescent="0.25">
      <c r="A306" s="65" t="s">
        <v>25</v>
      </c>
      <c r="B306" s="60" t="s">
        <v>362</v>
      </c>
      <c r="C306" s="63">
        <v>800</v>
      </c>
      <c r="D306" s="61">
        <f>'Прилож.4 (Ведомств. 2020-2021)'!E78</f>
        <v>0</v>
      </c>
      <c r="E306" s="61">
        <f>'Прилож.4 (Ведомств. 2020-2021)'!F78</f>
        <v>0</v>
      </c>
    </row>
    <row r="307" spans="1:5" s="11" customFormat="1" hidden="1" x14ac:dyDescent="0.25">
      <c r="A307" s="57" t="s">
        <v>493</v>
      </c>
      <c r="B307" s="59" t="s">
        <v>212</v>
      </c>
      <c r="C307" s="63"/>
      <c r="D307" s="62">
        <f>D308+D310+D312</f>
        <v>0</v>
      </c>
      <c r="E307" s="62">
        <f>E308+E310+E312</f>
        <v>0</v>
      </c>
    </row>
    <row r="308" spans="1:5" s="11" customFormat="1" ht="47.25" hidden="1" x14ac:dyDescent="0.25">
      <c r="A308" s="65" t="s">
        <v>74</v>
      </c>
      <c r="B308" s="60" t="s">
        <v>213</v>
      </c>
      <c r="C308" s="63"/>
      <c r="D308" s="61">
        <f>D309</f>
        <v>0</v>
      </c>
      <c r="E308" s="61">
        <f>E309</f>
        <v>0</v>
      </c>
    </row>
    <row r="309" spans="1:5" s="11" customFormat="1" ht="31.5" hidden="1" x14ac:dyDescent="0.25">
      <c r="A309" s="65" t="s">
        <v>12</v>
      </c>
      <c r="B309" s="60" t="s">
        <v>213</v>
      </c>
      <c r="C309" s="63">
        <v>600</v>
      </c>
      <c r="D309" s="61">
        <f>'Прилож.4 (Ведомств. 2020-2021)'!E515</f>
        <v>0</v>
      </c>
      <c r="E309" s="61">
        <f>'Прилож.4 (Ведомств. 2020-2021)'!F515</f>
        <v>0</v>
      </c>
    </row>
    <row r="310" spans="1:5" s="11" customFormat="1" ht="31.5" hidden="1" x14ac:dyDescent="0.25">
      <c r="A310" s="65" t="s">
        <v>125</v>
      </c>
      <c r="B310" s="60" t="s">
        <v>261</v>
      </c>
      <c r="C310" s="63"/>
      <c r="D310" s="61">
        <f>D311</f>
        <v>0</v>
      </c>
      <c r="E310" s="61">
        <f>E311</f>
        <v>0</v>
      </c>
    </row>
    <row r="311" spans="1:5" s="11" customFormat="1" ht="31.5" hidden="1" x14ac:dyDescent="0.25">
      <c r="A311" s="65" t="s">
        <v>12</v>
      </c>
      <c r="B311" s="60" t="s">
        <v>261</v>
      </c>
      <c r="C311" s="63">
        <v>600</v>
      </c>
      <c r="D311" s="61">
        <f>'Прилож.4 (Ведомств. 2020-2021)'!E517</f>
        <v>0</v>
      </c>
      <c r="E311" s="61">
        <f>'Прилож.4 (Ведомств. 2020-2021)'!F517</f>
        <v>0</v>
      </c>
    </row>
    <row r="312" spans="1:5" s="11" customFormat="1" ht="31.5" hidden="1" x14ac:dyDescent="0.25">
      <c r="A312" s="65" t="s">
        <v>276</v>
      </c>
      <c r="B312" s="60" t="s">
        <v>277</v>
      </c>
      <c r="C312" s="63"/>
      <c r="D312" s="61">
        <f>D313</f>
        <v>0</v>
      </c>
      <c r="E312" s="61">
        <f>E313</f>
        <v>0</v>
      </c>
    </row>
    <row r="313" spans="1:5" s="11" customFormat="1" ht="31.5" hidden="1" x14ac:dyDescent="0.25">
      <c r="A313" s="65" t="s">
        <v>12</v>
      </c>
      <c r="B313" s="60" t="s">
        <v>277</v>
      </c>
      <c r="C313" s="63">
        <v>600</v>
      </c>
      <c r="D313" s="61">
        <f>'Прилож.4 (Ведомств. 2020-2021)'!E519</f>
        <v>0</v>
      </c>
      <c r="E313" s="61">
        <f>'Прилож.4 (Ведомств. 2020-2021)'!F519</f>
        <v>0</v>
      </c>
    </row>
    <row r="314" spans="1:5" ht="6" customHeight="1" x14ac:dyDescent="0.25">
      <c r="A314" s="155"/>
      <c r="B314" s="125"/>
      <c r="C314" s="161"/>
      <c r="D314" s="61"/>
      <c r="E314" s="61"/>
    </row>
    <row r="315" spans="1:5" ht="47.25" x14ac:dyDescent="0.25">
      <c r="A315" s="127" t="s">
        <v>384</v>
      </c>
      <c r="B315" s="144" t="s">
        <v>214</v>
      </c>
      <c r="C315" s="148"/>
      <c r="D315" s="145">
        <f>D316+D329+D340+D343</f>
        <v>118702.8</v>
      </c>
      <c r="E315" s="145">
        <f>E316+E329+E340+E343</f>
        <v>110165.3</v>
      </c>
    </row>
    <row r="316" spans="1:5" ht="31.5" x14ac:dyDescent="0.25">
      <c r="A316" s="57" t="s">
        <v>484</v>
      </c>
      <c r="B316" s="59" t="s">
        <v>215</v>
      </c>
      <c r="C316" s="49"/>
      <c r="D316" s="62">
        <f>D317+D320+D325</f>
        <v>29412.799999999999</v>
      </c>
      <c r="E316" s="62">
        <f>E317+E320+E325</f>
        <v>26319.699999999997</v>
      </c>
    </row>
    <row r="317" spans="1:5" ht="47.25" x14ac:dyDescent="0.25">
      <c r="A317" s="6" t="s">
        <v>485</v>
      </c>
      <c r="B317" s="60" t="s">
        <v>216</v>
      </c>
      <c r="C317" s="63"/>
      <c r="D317" s="61">
        <f>D318+D319</f>
        <v>1235.3</v>
      </c>
      <c r="E317" s="61">
        <f>E318+E319</f>
        <v>1104.7</v>
      </c>
    </row>
    <row r="318" spans="1:5" ht="31.5" x14ac:dyDescent="0.25">
      <c r="A318" s="56" t="s">
        <v>133</v>
      </c>
      <c r="B318" s="60" t="s">
        <v>216</v>
      </c>
      <c r="C318" s="63">
        <v>200</v>
      </c>
      <c r="D318" s="61">
        <f>'Прилож.4 (Ведомств. 2020-2021)'!E426</f>
        <v>722.5</v>
      </c>
      <c r="E318" s="61">
        <f>'Прилож.4 (Ведомств. 2020-2021)'!F426</f>
        <v>660</v>
      </c>
    </row>
    <row r="319" spans="1:5" x14ac:dyDescent="0.25">
      <c r="A319" s="65" t="s">
        <v>25</v>
      </c>
      <c r="B319" s="60" t="s">
        <v>216</v>
      </c>
      <c r="C319" s="63">
        <v>800</v>
      </c>
      <c r="D319" s="61">
        <f>'Прилож.4 (Ведомств. 2020-2021)'!E427</f>
        <v>512.79999999999995</v>
      </c>
      <c r="E319" s="61">
        <f>'Прилож.4 (Ведомств. 2020-2021)'!F427</f>
        <v>444.7</v>
      </c>
    </row>
    <row r="320" spans="1:5" ht="31.5" x14ac:dyDescent="0.25">
      <c r="A320" s="6" t="s">
        <v>36</v>
      </c>
      <c r="B320" s="60" t="s">
        <v>217</v>
      </c>
      <c r="C320" s="104"/>
      <c r="D320" s="61">
        <f>D321+D322+D323+D324</f>
        <v>13771.7</v>
      </c>
      <c r="E320" s="61">
        <f>E321+E322+E323+E324</f>
        <v>13372.9</v>
      </c>
    </row>
    <row r="321" spans="1:5" ht="66" customHeight="1" x14ac:dyDescent="0.25">
      <c r="A321" s="32" t="s">
        <v>24</v>
      </c>
      <c r="B321" s="60" t="s">
        <v>217</v>
      </c>
      <c r="C321" s="63">
        <v>100</v>
      </c>
      <c r="D321" s="61">
        <f>'Прилож.4 (Ведомств. 2020-2021)'!E429</f>
        <v>13744.5</v>
      </c>
      <c r="E321" s="61">
        <f>'Прилож.4 (Ведомств. 2020-2021)'!F429</f>
        <v>13344.5</v>
      </c>
    </row>
    <row r="322" spans="1:5" ht="31.5" x14ac:dyDescent="0.25">
      <c r="A322" s="56" t="s">
        <v>133</v>
      </c>
      <c r="B322" s="60" t="s">
        <v>217</v>
      </c>
      <c r="C322" s="63">
        <v>200</v>
      </c>
      <c r="D322" s="61">
        <f>'Прилож.4 (Ведомств. 2020-2021)'!E430</f>
        <v>24.2</v>
      </c>
      <c r="E322" s="61">
        <f>'Прилож.4 (Ведомств. 2020-2021)'!F430</f>
        <v>25.4</v>
      </c>
    </row>
    <row r="323" spans="1:5" hidden="1" x14ac:dyDescent="0.25">
      <c r="A323" s="6" t="s">
        <v>65</v>
      </c>
      <c r="B323" s="60" t="s">
        <v>217</v>
      </c>
      <c r="C323" s="63">
        <v>300</v>
      </c>
      <c r="D323" s="61">
        <f>'Прилож.4 (Ведомств. 2020-2021)'!E431</f>
        <v>0</v>
      </c>
      <c r="E323" s="61">
        <f>'Прилож.4 (Ведомств. 2020-2021)'!F431</f>
        <v>0</v>
      </c>
    </row>
    <row r="324" spans="1:5" x14ac:dyDescent="0.25">
      <c r="A324" s="65" t="s">
        <v>25</v>
      </c>
      <c r="B324" s="60" t="s">
        <v>217</v>
      </c>
      <c r="C324" s="63">
        <v>800</v>
      </c>
      <c r="D324" s="61">
        <f>'Прилож.4 (Ведомств. 2020-2021)'!E432</f>
        <v>3</v>
      </c>
      <c r="E324" s="61">
        <f>'Прилож.4 (Ведомств. 2020-2021)'!F432</f>
        <v>3</v>
      </c>
    </row>
    <row r="325" spans="1:5" ht="47.25" x14ac:dyDescent="0.25">
      <c r="A325" s="56" t="s">
        <v>486</v>
      </c>
      <c r="B325" s="60" t="s">
        <v>487</v>
      </c>
      <c r="C325" s="63"/>
      <c r="D325" s="61">
        <f>D326+D327+D328</f>
        <v>14405.8</v>
      </c>
      <c r="E325" s="61">
        <f>E326+E327+E328</f>
        <v>11842.099999999999</v>
      </c>
    </row>
    <row r="326" spans="1:5" ht="66" customHeight="1" x14ac:dyDescent="0.25">
      <c r="A326" s="32" t="s">
        <v>24</v>
      </c>
      <c r="B326" s="60" t="s">
        <v>487</v>
      </c>
      <c r="C326" s="63">
        <v>100</v>
      </c>
      <c r="D326" s="61">
        <f>'Прилож.4 (Ведомств. 2020-2021)'!E434</f>
        <v>12282.1</v>
      </c>
      <c r="E326" s="61">
        <f>'Прилож.4 (Ведомств. 2020-2021)'!F434</f>
        <v>9718.4</v>
      </c>
    </row>
    <row r="327" spans="1:5" ht="31.5" x14ac:dyDescent="0.25">
      <c r="A327" s="56" t="s">
        <v>133</v>
      </c>
      <c r="B327" s="60" t="s">
        <v>487</v>
      </c>
      <c r="C327" s="63">
        <v>200</v>
      </c>
      <c r="D327" s="61">
        <f>'Прилож.4 (Ведомств. 2020-2021)'!E435</f>
        <v>2120.6999999999998</v>
      </c>
      <c r="E327" s="61">
        <f>'Прилож.4 (Ведомств. 2020-2021)'!F435</f>
        <v>2120.6999999999998</v>
      </c>
    </row>
    <row r="328" spans="1:5" x14ac:dyDescent="0.25">
      <c r="A328" s="65" t="s">
        <v>25</v>
      </c>
      <c r="B328" s="60" t="s">
        <v>487</v>
      </c>
      <c r="C328" s="63">
        <v>800</v>
      </c>
      <c r="D328" s="61">
        <f>'Прилож.4 (Ведомств. 2020-2021)'!E436</f>
        <v>3</v>
      </c>
      <c r="E328" s="61">
        <f>'Прилож.4 (Ведомств. 2020-2021)'!F436</f>
        <v>3</v>
      </c>
    </row>
    <row r="329" spans="1:5" ht="31.5" x14ac:dyDescent="0.25">
      <c r="A329" s="57" t="s">
        <v>524</v>
      </c>
      <c r="B329" s="59" t="s">
        <v>218</v>
      </c>
      <c r="C329" s="104"/>
      <c r="D329" s="62">
        <f>D330+D332</f>
        <v>89290</v>
      </c>
      <c r="E329" s="62">
        <f>E330+E332</f>
        <v>83845.600000000006</v>
      </c>
    </row>
    <row r="330" spans="1:5" x14ac:dyDescent="0.25">
      <c r="A330" s="6" t="s">
        <v>67</v>
      </c>
      <c r="B330" s="60" t="s">
        <v>219</v>
      </c>
      <c r="C330" s="104"/>
      <c r="D330" s="61">
        <f>D331</f>
        <v>59283</v>
      </c>
      <c r="E330" s="61">
        <f>E331</f>
        <v>56838.6</v>
      </c>
    </row>
    <row r="331" spans="1:5" x14ac:dyDescent="0.25">
      <c r="A331" s="6" t="s">
        <v>90</v>
      </c>
      <c r="B331" s="60" t="s">
        <v>219</v>
      </c>
      <c r="C331" s="63">
        <v>700</v>
      </c>
      <c r="D331" s="61">
        <f>'Прилож.4 (Ведомств. 2020-2021)'!E679+'Прилож.4 (Ведомств. 2020-2021)'!E82</f>
        <v>59283</v>
      </c>
      <c r="E331" s="178">
        <f>'Прилож.4 (Ведомств. 2020-2021)'!F679+'Прилож.4 (Ведомств. 2020-2021)'!F82</f>
        <v>56838.6</v>
      </c>
    </row>
    <row r="332" spans="1:5" ht="31.5" x14ac:dyDescent="0.25">
      <c r="A332" s="6" t="s">
        <v>36</v>
      </c>
      <c r="B332" s="60" t="s">
        <v>334</v>
      </c>
      <c r="C332" s="63"/>
      <c r="D332" s="61">
        <f>D333+D335</f>
        <v>30007</v>
      </c>
      <c r="E332" s="61">
        <f>E333+E335</f>
        <v>27007</v>
      </c>
    </row>
    <row r="333" spans="1:5" ht="96" customHeight="1" x14ac:dyDescent="0.25">
      <c r="A333" s="65" t="s">
        <v>355</v>
      </c>
      <c r="B333" s="60" t="s">
        <v>335</v>
      </c>
      <c r="C333" s="63"/>
      <c r="D333" s="61">
        <f>D334</f>
        <v>7</v>
      </c>
      <c r="E333" s="61">
        <f>E334</f>
        <v>7</v>
      </c>
    </row>
    <row r="334" spans="1:5" ht="31.5" x14ac:dyDescent="0.25">
      <c r="A334" s="56" t="s">
        <v>133</v>
      </c>
      <c r="B334" s="60" t="s">
        <v>335</v>
      </c>
      <c r="C334" s="63">
        <v>200</v>
      </c>
      <c r="D334" s="61">
        <f>'Прилож.4 (Ведомств. 2020-2021)'!E682</f>
        <v>7</v>
      </c>
      <c r="E334" s="61">
        <f>'Прилож.4 (Ведомств. 2020-2021)'!F682</f>
        <v>7</v>
      </c>
    </row>
    <row r="335" spans="1:5" ht="31.5" x14ac:dyDescent="0.25">
      <c r="A335" s="6" t="s">
        <v>36</v>
      </c>
      <c r="B335" s="60" t="s">
        <v>220</v>
      </c>
      <c r="C335" s="104"/>
      <c r="D335" s="61">
        <f>D336+D337+D338+D339</f>
        <v>30000</v>
      </c>
      <c r="E335" s="61">
        <f>E336+E337+E338+E339</f>
        <v>27000</v>
      </c>
    </row>
    <row r="336" spans="1:5" ht="65.25" customHeight="1" x14ac:dyDescent="0.25">
      <c r="A336" s="32" t="s">
        <v>24</v>
      </c>
      <c r="B336" s="60" t="s">
        <v>220</v>
      </c>
      <c r="C336" s="63">
        <v>100</v>
      </c>
      <c r="D336" s="61">
        <f>'Прилож.4 (Ведомств. 2020-2021)'!E684</f>
        <v>30000</v>
      </c>
      <c r="E336" s="61">
        <f>'Прилож.4 (Ведомств. 2020-2021)'!F684</f>
        <v>27000</v>
      </c>
    </row>
    <row r="337" spans="1:5" ht="31.5" hidden="1" x14ac:dyDescent="0.25">
      <c r="A337" s="56" t="s">
        <v>133</v>
      </c>
      <c r="B337" s="60" t="s">
        <v>220</v>
      </c>
      <c r="C337" s="63">
        <v>200</v>
      </c>
      <c r="D337" s="61">
        <f>'Прилож.4 (Ведомств. 2020-2021)'!E685</f>
        <v>0</v>
      </c>
      <c r="E337" s="61">
        <f>'Прилож.4 (Ведомств. 2020-2021)'!F685</f>
        <v>0</v>
      </c>
    </row>
    <row r="338" spans="1:5" hidden="1" x14ac:dyDescent="0.25">
      <c r="A338" s="6" t="s">
        <v>65</v>
      </c>
      <c r="B338" s="60" t="s">
        <v>220</v>
      </c>
      <c r="C338" s="63">
        <v>300</v>
      </c>
      <c r="D338" s="61">
        <f>'Прилож.4 (Ведомств. 2020-2021)'!E686</f>
        <v>0</v>
      </c>
      <c r="E338" s="61">
        <f>'Прилож.4 (Ведомств. 2020-2021)'!F686</f>
        <v>0</v>
      </c>
    </row>
    <row r="339" spans="1:5" hidden="1" x14ac:dyDescent="0.25">
      <c r="A339" s="65" t="s">
        <v>25</v>
      </c>
      <c r="B339" s="60" t="s">
        <v>220</v>
      </c>
      <c r="C339" s="63">
        <v>800</v>
      </c>
      <c r="D339" s="61">
        <f>'Прилож.4 (Ведомств. 2020-2021)'!E687</f>
        <v>0</v>
      </c>
      <c r="E339" s="61">
        <f>'Прилож.4 (Ведомств. 2020-2021)'!F687</f>
        <v>0</v>
      </c>
    </row>
    <row r="340" spans="1:5" ht="47.25" hidden="1" x14ac:dyDescent="0.25">
      <c r="A340" s="57" t="s">
        <v>385</v>
      </c>
      <c r="B340" s="59" t="s">
        <v>221</v>
      </c>
      <c r="C340" s="104"/>
      <c r="D340" s="62">
        <f>D341</f>
        <v>0</v>
      </c>
      <c r="E340" s="62">
        <f>E341</f>
        <v>0</v>
      </c>
    </row>
    <row r="341" spans="1:5" ht="47.25" hidden="1" x14ac:dyDescent="0.25">
      <c r="A341" s="6" t="s">
        <v>117</v>
      </c>
      <c r="B341" s="60" t="s">
        <v>222</v>
      </c>
      <c r="C341" s="104"/>
      <c r="D341" s="61">
        <f>D342</f>
        <v>0</v>
      </c>
      <c r="E341" s="61">
        <f>E342</f>
        <v>0</v>
      </c>
    </row>
    <row r="342" spans="1:5" ht="31.5" hidden="1" x14ac:dyDescent="0.25">
      <c r="A342" s="56" t="s">
        <v>133</v>
      </c>
      <c r="B342" s="60" t="s">
        <v>222</v>
      </c>
      <c r="C342" s="63">
        <v>200</v>
      </c>
      <c r="D342" s="61">
        <f>'Прилож.4 (Ведомств. 2020-2021)'!E85</f>
        <v>0</v>
      </c>
      <c r="E342" s="61">
        <f>'Прилож.4 (Ведомств. 2020-2021)'!F85</f>
        <v>0</v>
      </c>
    </row>
    <row r="343" spans="1:5" hidden="1" x14ac:dyDescent="0.25">
      <c r="A343" s="112" t="s">
        <v>386</v>
      </c>
      <c r="B343" s="59" t="s">
        <v>223</v>
      </c>
      <c r="C343" s="63"/>
      <c r="D343" s="62">
        <f>D344+D346+D348</f>
        <v>0</v>
      </c>
      <c r="E343" s="62">
        <f>E344+E346+E348</f>
        <v>0</v>
      </c>
    </row>
    <row r="344" spans="1:5" ht="47.25" hidden="1" x14ac:dyDescent="0.25">
      <c r="A344" s="38" t="s">
        <v>120</v>
      </c>
      <c r="B344" s="60" t="s">
        <v>224</v>
      </c>
      <c r="C344" s="63"/>
      <c r="D344" s="61">
        <f>D345</f>
        <v>0</v>
      </c>
      <c r="E344" s="61">
        <f>E345</f>
        <v>0</v>
      </c>
    </row>
    <row r="345" spans="1:5" ht="31.5" hidden="1" x14ac:dyDescent="0.25">
      <c r="A345" s="56" t="s">
        <v>133</v>
      </c>
      <c r="B345" s="60" t="s">
        <v>224</v>
      </c>
      <c r="C345" s="63">
        <v>200</v>
      </c>
      <c r="D345" s="61">
        <f>'Прилож.4 (Ведомств. 2020-2021)'!E88</f>
        <v>0</v>
      </c>
      <c r="E345" s="61">
        <f>'Прилож.4 (Ведомств. 2020-2021)'!F88</f>
        <v>0</v>
      </c>
    </row>
    <row r="346" spans="1:5" ht="47.25" hidden="1" x14ac:dyDescent="0.25">
      <c r="A346" s="38" t="s">
        <v>114</v>
      </c>
      <c r="B346" s="60" t="s">
        <v>225</v>
      </c>
      <c r="C346" s="63"/>
      <c r="D346" s="61">
        <f>D347</f>
        <v>0</v>
      </c>
      <c r="E346" s="61">
        <f>E347</f>
        <v>0</v>
      </c>
    </row>
    <row r="347" spans="1:5" ht="31.5" hidden="1" x14ac:dyDescent="0.25">
      <c r="A347" s="56" t="s">
        <v>133</v>
      </c>
      <c r="B347" s="60" t="s">
        <v>225</v>
      </c>
      <c r="C347" s="63">
        <v>200</v>
      </c>
      <c r="D347" s="61">
        <f>'Прилож.4 (Ведомств. 2020-2021)'!E90</f>
        <v>0</v>
      </c>
      <c r="E347" s="61">
        <f>'Прилож.4 (Ведомств. 2020-2021)'!F90</f>
        <v>0</v>
      </c>
    </row>
    <row r="348" spans="1:5" ht="47.25" hidden="1" x14ac:dyDescent="0.25">
      <c r="A348" s="38" t="s">
        <v>115</v>
      </c>
      <c r="B348" s="60" t="s">
        <v>226</v>
      </c>
      <c r="C348" s="63"/>
      <c r="D348" s="61">
        <f>D349</f>
        <v>0</v>
      </c>
      <c r="E348" s="61">
        <f>E349</f>
        <v>0</v>
      </c>
    </row>
    <row r="349" spans="1:5" ht="31.5" hidden="1" x14ac:dyDescent="0.25">
      <c r="A349" s="56" t="s">
        <v>133</v>
      </c>
      <c r="B349" s="60" t="s">
        <v>226</v>
      </c>
      <c r="C349" s="63">
        <v>200</v>
      </c>
      <c r="D349" s="61">
        <f>'Прилож.4 (Ведомств. 2020-2021)'!E92</f>
        <v>0</v>
      </c>
      <c r="E349" s="61">
        <f>'Прилож.4 (Ведомств. 2020-2021)'!F92</f>
        <v>0</v>
      </c>
    </row>
    <row r="350" spans="1:5" ht="6" customHeight="1" x14ac:dyDescent="0.25">
      <c r="A350" s="155"/>
      <c r="B350" s="125"/>
      <c r="C350" s="161"/>
      <c r="D350" s="61"/>
      <c r="E350" s="61"/>
    </row>
    <row r="351" spans="1:5" ht="47.25" x14ac:dyDescent="0.25">
      <c r="A351" s="127" t="s">
        <v>388</v>
      </c>
      <c r="B351" s="144" t="s">
        <v>274</v>
      </c>
      <c r="C351" s="148"/>
      <c r="D351" s="145">
        <f>D352+D392+D404+D415+D420</f>
        <v>206557.7</v>
      </c>
      <c r="E351" s="194">
        <f>E352+E392+E404+E415+E420</f>
        <v>203045.5</v>
      </c>
    </row>
    <row r="352" spans="1:5" ht="31.5" x14ac:dyDescent="0.25">
      <c r="A352" s="57" t="s">
        <v>389</v>
      </c>
      <c r="B352" s="59" t="s">
        <v>275</v>
      </c>
      <c r="C352" s="104"/>
      <c r="D352" s="62">
        <f>D353+D363+D376+D387+D382+D373</f>
        <v>72444.399999999994</v>
      </c>
      <c r="E352" s="62">
        <f>E353+E363+E376+E387+E382+E373</f>
        <v>72628.2</v>
      </c>
    </row>
    <row r="353" spans="1:5" ht="31.5" x14ac:dyDescent="0.25">
      <c r="A353" s="22" t="s">
        <v>76</v>
      </c>
      <c r="B353" s="60" t="s">
        <v>280</v>
      </c>
      <c r="C353" s="104"/>
      <c r="D353" s="61">
        <f>D354+D359</f>
        <v>20000</v>
      </c>
      <c r="E353" s="61">
        <f>E354+E359</f>
        <v>20000</v>
      </c>
    </row>
    <row r="354" spans="1:5" s="54" customFormat="1" x14ac:dyDescent="0.25">
      <c r="A354" s="65" t="s">
        <v>294</v>
      </c>
      <c r="B354" s="60" t="s">
        <v>310</v>
      </c>
      <c r="C354" s="104"/>
      <c r="D354" s="61">
        <f>D355+D357+D358+D356</f>
        <v>20000</v>
      </c>
      <c r="E354" s="61">
        <f>E355+E357+E358+E356</f>
        <v>20000</v>
      </c>
    </row>
    <row r="355" spans="1:5" s="54" customFormat="1" ht="31.5" hidden="1" x14ac:dyDescent="0.25">
      <c r="A355" s="65" t="s">
        <v>133</v>
      </c>
      <c r="B355" s="60" t="s">
        <v>310</v>
      </c>
      <c r="C355" s="63">
        <v>200</v>
      </c>
      <c r="D355" s="61">
        <f>'Прилож.4 (Ведомств. 2020-2021)'!E210</f>
        <v>0</v>
      </c>
      <c r="E355" s="61">
        <f>'Прилож.4 (Ведомств. 2020-2021)'!F210</f>
        <v>0</v>
      </c>
    </row>
    <row r="356" spans="1:5" s="54" customFormat="1" ht="47.25" hidden="1" x14ac:dyDescent="0.25">
      <c r="A356" s="65" t="s">
        <v>42</v>
      </c>
      <c r="B356" s="60" t="s">
        <v>310</v>
      </c>
      <c r="C356" s="63">
        <v>400</v>
      </c>
      <c r="D356" s="61">
        <f>'Прилож.4 (Ведомств. 2020-2021)'!E211</f>
        <v>0</v>
      </c>
      <c r="E356" s="61">
        <f>'Прилож.4 (Ведомств. 2020-2021)'!F211</f>
        <v>0</v>
      </c>
    </row>
    <row r="357" spans="1:5" ht="31.5" hidden="1" x14ac:dyDescent="0.25">
      <c r="A357" s="65" t="s">
        <v>12</v>
      </c>
      <c r="B357" s="60" t="s">
        <v>310</v>
      </c>
      <c r="C357" s="63">
        <v>600</v>
      </c>
      <c r="D357" s="61">
        <f>'Прилож.4 (Ведомств. 2020-2021)'!E212</f>
        <v>0</v>
      </c>
      <c r="E357" s="61">
        <f>'Прилож.4 (Ведомств. 2020-2021)'!F212</f>
        <v>0</v>
      </c>
    </row>
    <row r="358" spans="1:5" x14ac:dyDescent="0.25">
      <c r="A358" s="65" t="s">
        <v>25</v>
      </c>
      <c r="B358" s="60" t="s">
        <v>310</v>
      </c>
      <c r="C358" s="63">
        <v>800</v>
      </c>
      <c r="D358" s="61">
        <f>'Прилож.4 (Ведомств. 2020-2021)'!E213+'Прилож.4 (Ведомств. 2020-2021)'!E441</f>
        <v>20000</v>
      </c>
      <c r="E358" s="178">
        <f>'Прилож.4 (Ведомств. 2020-2021)'!F213+'Прилож.4 (Ведомств. 2020-2021)'!F441</f>
        <v>20000</v>
      </c>
    </row>
    <row r="359" spans="1:5" ht="31.5" hidden="1" x14ac:dyDescent="0.25">
      <c r="A359" s="65" t="s">
        <v>494</v>
      </c>
      <c r="B359" s="60" t="s">
        <v>495</v>
      </c>
      <c r="C359" s="63"/>
      <c r="D359" s="61">
        <f>D360</f>
        <v>0</v>
      </c>
      <c r="E359" s="61">
        <f>E360</f>
        <v>0</v>
      </c>
    </row>
    <row r="360" spans="1:5" ht="31.5" hidden="1" x14ac:dyDescent="0.25">
      <c r="A360" s="65" t="s">
        <v>12</v>
      </c>
      <c r="B360" s="60" t="s">
        <v>495</v>
      </c>
      <c r="C360" s="63">
        <v>600</v>
      </c>
      <c r="D360" s="61">
        <f>'Прилож.4 (Ведомств. 2020-2021)'!E524</f>
        <v>0</v>
      </c>
      <c r="E360" s="61">
        <f>'Прилож.4 (Ведомств. 2020-2021)'!F524</f>
        <v>0</v>
      </c>
    </row>
    <row r="361" spans="1:5" ht="126" hidden="1" x14ac:dyDescent="0.25">
      <c r="A361" s="65" t="s">
        <v>121</v>
      </c>
      <c r="B361" s="60" t="s">
        <v>324</v>
      </c>
      <c r="C361" s="63"/>
      <c r="D361" s="61">
        <f>D362</f>
        <v>0</v>
      </c>
      <c r="E361" s="61">
        <f>E362</f>
        <v>0</v>
      </c>
    </row>
    <row r="362" spans="1:5" s="54" customFormat="1" ht="31.5" hidden="1" x14ac:dyDescent="0.25">
      <c r="A362" s="65" t="s">
        <v>133</v>
      </c>
      <c r="B362" s="60" t="s">
        <v>324</v>
      </c>
      <c r="C362" s="63">
        <v>200</v>
      </c>
      <c r="D362" s="61">
        <f>'Прилож.4 (Ведомств. 2020-2021)'!E215</f>
        <v>0</v>
      </c>
      <c r="E362" s="61">
        <f>'Прилож.4 (Ведомств. 2020-2021)'!F215</f>
        <v>0</v>
      </c>
    </row>
    <row r="363" spans="1:5" ht="31.5" x14ac:dyDescent="0.25">
      <c r="A363" s="22" t="s">
        <v>77</v>
      </c>
      <c r="B363" s="60" t="s">
        <v>281</v>
      </c>
      <c r="C363" s="104"/>
      <c r="D363" s="61">
        <f>D366+D369+D371+D364</f>
        <v>1806.8</v>
      </c>
      <c r="E363" s="61">
        <f>E366+E369+E371+E364</f>
        <v>1806.8</v>
      </c>
    </row>
    <row r="364" spans="1:5" ht="126" x14ac:dyDescent="0.25">
      <c r="A364" s="38" t="s">
        <v>121</v>
      </c>
      <c r="B364" s="60" t="s">
        <v>416</v>
      </c>
      <c r="C364" s="63"/>
      <c r="D364" s="61">
        <f>D365</f>
        <v>1306.8</v>
      </c>
      <c r="E364" s="61">
        <f>E365</f>
        <v>1306.8</v>
      </c>
    </row>
    <row r="365" spans="1:5" ht="31.5" x14ac:dyDescent="0.25">
      <c r="A365" s="65" t="s">
        <v>133</v>
      </c>
      <c r="B365" s="60" t="s">
        <v>416</v>
      </c>
      <c r="C365" s="63">
        <v>200</v>
      </c>
      <c r="D365" s="61">
        <f>'Прилож.4 (Ведомств. 2020-2021)'!E218</f>
        <v>1306.8</v>
      </c>
      <c r="E365" s="61">
        <f>'Прилож.4 (Ведомств. 2020-2021)'!F218</f>
        <v>1306.8</v>
      </c>
    </row>
    <row r="366" spans="1:5" x14ac:dyDescent="0.25">
      <c r="A366" s="65" t="s">
        <v>294</v>
      </c>
      <c r="B366" s="60" t="s">
        <v>311</v>
      </c>
      <c r="C366" s="104"/>
      <c r="D366" s="61">
        <f>D367+D368</f>
        <v>500</v>
      </c>
      <c r="E366" s="61">
        <f>E367+E368</f>
        <v>500</v>
      </c>
    </row>
    <row r="367" spans="1:5" ht="31.5" x14ac:dyDescent="0.25">
      <c r="A367" s="65" t="s">
        <v>133</v>
      </c>
      <c r="B367" s="60" t="s">
        <v>311</v>
      </c>
      <c r="C367" s="63">
        <v>200</v>
      </c>
      <c r="D367" s="61">
        <f>'Прилож.4 (Ведомств. 2020-2021)'!E220+'Прилож.4 (Ведомств. 2020-2021)'!E444</f>
        <v>500</v>
      </c>
      <c r="E367" s="178">
        <f>'Прилож.4 (Ведомств. 2020-2021)'!F220+'Прилож.4 (Ведомств. 2020-2021)'!F444</f>
        <v>500</v>
      </c>
    </row>
    <row r="368" spans="1:5" ht="47.25" hidden="1" x14ac:dyDescent="0.25">
      <c r="A368" s="65" t="s">
        <v>42</v>
      </c>
      <c r="B368" s="60" t="s">
        <v>311</v>
      </c>
      <c r="C368" s="63">
        <v>400</v>
      </c>
      <c r="D368" s="61">
        <f>'Прилож.4 (Ведомств. 2020-2021)'!E221</f>
        <v>0</v>
      </c>
      <c r="E368" s="61">
        <f>'Прилож.4 (Ведомств. 2020-2021)'!F221</f>
        <v>0</v>
      </c>
    </row>
    <row r="369" spans="1:5" ht="126" hidden="1" x14ac:dyDescent="0.25">
      <c r="A369" s="185" t="s">
        <v>121</v>
      </c>
      <c r="B369" s="60" t="s">
        <v>417</v>
      </c>
      <c r="C369" s="63"/>
      <c r="D369" s="61">
        <f>D370</f>
        <v>0</v>
      </c>
      <c r="E369" s="61">
        <f>E370</f>
        <v>0</v>
      </c>
    </row>
    <row r="370" spans="1:5" ht="31.5" hidden="1" x14ac:dyDescent="0.25">
      <c r="A370" s="65" t="s">
        <v>133</v>
      </c>
      <c r="B370" s="60" t="s">
        <v>417</v>
      </c>
      <c r="C370" s="63">
        <v>200</v>
      </c>
      <c r="D370" s="61">
        <f>'Прилож.4 (Ведомств. 2020-2021)'!E223</f>
        <v>0</v>
      </c>
      <c r="E370" s="61">
        <f>'Прилож.4 (Ведомств. 2020-2021)'!F223</f>
        <v>0</v>
      </c>
    </row>
    <row r="371" spans="1:5" ht="31.5" hidden="1" x14ac:dyDescent="0.25">
      <c r="A371" s="65" t="s">
        <v>418</v>
      </c>
      <c r="B371" s="60" t="s">
        <v>419</v>
      </c>
      <c r="C371" s="63"/>
      <c r="D371" s="61">
        <f>D372</f>
        <v>0</v>
      </c>
      <c r="E371" s="61">
        <f>E372</f>
        <v>0</v>
      </c>
    </row>
    <row r="372" spans="1:5" s="54" customFormat="1" ht="31.5" hidden="1" x14ac:dyDescent="0.25">
      <c r="A372" s="65" t="s">
        <v>133</v>
      </c>
      <c r="B372" s="60" t="s">
        <v>419</v>
      </c>
      <c r="C372" s="63">
        <v>200</v>
      </c>
      <c r="D372" s="61">
        <f>'Прилож.4 (Ведомств. 2020-2021)'!E225</f>
        <v>0</v>
      </c>
      <c r="E372" s="61">
        <f>'Прилож.4 (Ведомств. 2020-2021)'!F225</f>
        <v>0</v>
      </c>
    </row>
    <row r="373" spans="1:5" ht="31.5" hidden="1" x14ac:dyDescent="0.25">
      <c r="A373" s="65" t="s">
        <v>420</v>
      </c>
      <c r="B373" s="60" t="s">
        <v>421</v>
      </c>
      <c r="C373" s="63"/>
      <c r="D373" s="61">
        <f>D374</f>
        <v>0</v>
      </c>
      <c r="E373" s="61">
        <f>E374</f>
        <v>0</v>
      </c>
    </row>
    <row r="374" spans="1:5" ht="31.5" hidden="1" x14ac:dyDescent="0.25">
      <c r="A374" s="65" t="s">
        <v>420</v>
      </c>
      <c r="B374" s="60" t="s">
        <v>422</v>
      </c>
      <c r="C374" s="63"/>
      <c r="D374" s="61">
        <f>D375</f>
        <v>0</v>
      </c>
      <c r="E374" s="61">
        <f>E375</f>
        <v>0</v>
      </c>
    </row>
    <row r="375" spans="1:5" ht="47.25" hidden="1" x14ac:dyDescent="0.25">
      <c r="A375" s="65" t="s">
        <v>42</v>
      </c>
      <c r="B375" s="60" t="s">
        <v>422</v>
      </c>
      <c r="C375" s="63">
        <v>400</v>
      </c>
      <c r="D375" s="61">
        <f>'Прилож.4 (Ведомств. 2020-2021)'!E228</f>
        <v>0</v>
      </c>
      <c r="E375" s="61">
        <f>'Прилож.4 (Ведомств. 2020-2021)'!F228</f>
        <v>0</v>
      </c>
    </row>
    <row r="376" spans="1:5" ht="47.25" x14ac:dyDescent="0.25">
      <c r="A376" s="22" t="s">
        <v>78</v>
      </c>
      <c r="B376" s="60" t="s">
        <v>282</v>
      </c>
      <c r="C376" s="104"/>
      <c r="D376" s="61">
        <f>D377</f>
        <v>22567.7</v>
      </c>
      <c r="E376" s="61">
        <f>E377</f>
        <v>22567.7</v>
      </c>
    </row>
    <row r="377" spans="1:5" x14ac:dyDescent="0.25">
      <c r="A377" s="65" t="s">
        <v>294</v>
      </c>
      <c r="B377" s="60" t="s">
        <v>312</v>
      </c>
      <c r="C377" s="104"/>
      <c r="D377" s="61">
        <f>D378+D379+D380+D381</f>
        <v>22567.7</v>
      </c>
      <c r="E377" s="61">
        <f>E378+E379+E380+E381</f>
        <v>22567.7</v>
      </c>
    </row>
    <row r="378" spans="1:5" ht="64.5" customHeight="1" x14ac:dyDescent="0.25">
      <c r="A378" s="32" t="s">
        <v>24</v>
      </c>
      <c r="B378" s="60" t="s">
        <v>312</v>
      </c>
      <c r="C378" s="63">
        <v>100</v>
      </c>
      <c r="D378" s="61">
        <f>'Прилож.4 (Ведомств. 2020-2021)'!E231</f>
        <v>20797.2</v>
      </c>
      <c r="E378" s="61">
        <f>'Прилож.4 (Ведомств. 2020-2021)'!F231</f>
        <v>20797.2</v>
      </c>
    </row>
    <row r="379" spans="1:5" ht="31.5" x14ac:dyDescent="0.25">
      <c r="A379" s="65" t="s">
        <v>133</v>
      </c>
      <c r="B379" s="60" t="s">
        <v>312</v>
      </c>
      <c r="C379" s="63">
        <v>200</v>
      </c>
      <c r="D379" s="61">
        <f>'Прилож.4 (Ведомств. 2020-2021)'!E232</f>
        <v>443.5</v>
      </c>
      <c r="E379" s="61">
        <f>'Прилож.4 (Ведомств. 2020-2021)'!F232</f>
        <v>443.5</v>
      </c>
    </row>
    <row r="380" spans="1:5" ht="31.5" x14ac:dyDescent="0.25">
      <c r="A380" s="65" t="s">
        <v>12</v>
      </c>
      <c r="B380" s="60" t="s">
        <v>312</v>
      </c>
      <c r="C380" s="63">
        <v>600</v>
      </c>
      <c r="D380" s="61">
        <f>'Прилож.4 (Ведомств. 2020-2021)'!E233</f>
        <v>1312</v>
      </c>
      <c r="E380" s="61">
        <f>'Прилож.4 (Ведомств. 2020-2021)'!F233</f>
        <v>1312</v>
      </c>
    </row>
    <row r="381" spans="1:5" x14ac:dyDescent="0.25">
      <c r="A381" s="65" t="s">
        <v>25</v>
      </c>
      <c r="B381" s="60" t="s">
        <v>312</v>
      </c>
      <c r="C381" s="63">
        <v>800</v>
      </c>
      <c r="D381" s="61">
        <f>'Прилож.4 (Ведомств. 2020-2021)'!E234</f>
        <v>15</v>
      </c>
      <c r="E381" s="61">
        <f>'Прилож.4 (Ведомств. 2020-2021)'!F234</f>
        <v>15</v>
      </c>
    </row>
    <row r="382" spans="1:5" ht="47.25" hidden="1" x14ac:dyDescent="0.25">
      <c r="A382" s="65" t="s">
        <v>390</v>
      </c>
      <c r="B382" s="60" t="s">
        <v>391</v>
      </c>
      <c r="C382" s="63"/>
      <c r="D382" s="61">
        <f>D383+D385</f>
        <v>0</v>
      </c>
      <c r="E382" s="61">
        <f>E383+E385</f>
        <v>0</v>
      </c>
    </row>
    <row r="383" spans="1:5" hidden="1" x14ac:dyDescent="0.25">
      <c r="A383" s="65" t="s">
        <v>294</v>
      </c>
      <c r="B383" s="60" t="s">
        <v>392</v>
      </c>
      <c r="C383" s="63"/>
      <c r="D383" s="61">
        <f>D384</f>
        <v>0</v>
      </c>
      <c r="E383" s="61">
        <f>E384</f>
        <v>0</v>
      </c>
    </row>
    <row r="384" spans="1:5" ht="31.5" hidden="1" x14ac:dyDescent="0.25">
      <c r="A384" s="65" t="s">
        <v>133</v>
      </c>
      <c r="B384" s="60" t="s">
        <v>392</v>
      </c>
      <c r="C384" s="63">
        <v>200</v>
      </c>
      <c r="D384" s="61">
        <f>'Прилож.4 (Ведомств. 2020-2021)'!E97</f>
        <v>0</v>
      </c>
      <c r="E384" s="61">
        <f>'Прилож.4 (Ведомств. 2020-2021)'!F97</f>
        <v>0</v>
      </c>
    </row>
    <row r="385" spans="1:5" ht="47.25" hidden="1" x14ac:dyDescent="0.25">
      <c r="A385" s="65" t="s">
        <v>390</v>
      </c>
      <c r="B385" s="60" t="s">
        <v>393</v>
      </c>
      <c r="C385" s="63"/>
      <c r="D385" s="61">
        <f>D386</f>
        <v>0</v>
      </c>
      <c r="E385" s="61">
        <f>E386</f>
        <v>0</v>
      </c>
    </row>
    <row r="386" spans="1:5" ht="31.5" hidden="1" x14ac:dyDescent="0.25">
      <c r="A386" s="65" t="s">
        <v>133</v>
      </c>
      <c r="B386" s="60" t="s">
        <v>393</v>
      </c>
      <c r="C386" s="63">
        <v>200</v>
      </c>
      <c r="D386" s="61">
        <f>'Прилож.4 (Ведомств. 2020-2021)'!E99</f>
        <v>0</v>
      </c>
      <c r="E386" s="61">
        <f>'Прилож.4 (Ведомств. 2020-2021)'!F99</f>
        <v>0</v>
      </c>
    </row>
    <row r="387" spans="1:5" ht="31.5" x14ac:dyDescent="0.25">
      <c r="A387" s="22" t="s">
        <v>36</v>
      </c>
      <c r="B387" s="60" t="s">
        <v>321</v>
      </c>
      <c r="C387" s="104"/>
      <c r="D387" s="61">
        <f>D388+D389+D390+D391</f>
        <v>28069.9</v>
      </c>
      <c r="E387" s="61">
        <f>E388+E389+E390+E391</f>
        <v>28253.7</v>
      </c>
    </row>
    <row r="388" spans="1:5" ht="64.5" customHeight="1" x14ac:dyDescent="0.25">
      <c r="A388" s="32" t="s">
        <v>24</v>
      </c>
      <c r="B388" s="60" t="s">
        <v>321</v>
      </c>
      <c r="C388" s="63">
        <v>100</v>
      </c>
      <c r="D388" s="61">
        <f>'Прилож.4 (Ведомств. 2020-2021)'!E236</f>
        <v>26347.200000000001</v>
      </c>
      <c r="E388" s="61">
        <f>'Прилож.4 (Ведомств. 2020-2021)'!F236</f>
        <v>26426.2</v>
      </c>
    </row>
    <row r="389" spans="1:5" ht="31.5" x14ac:dyDescent="0.25">
      <c r="A389" s="65" t="s">
        <v>133</v>
      </c>
      <c r="B389" s="60" t="s">
        <v>321</v>
      </c>
      <c r="C389" s="63">
        <v>200</v>
      </c>
      <c r="D389" s="61">
        <f>'Прилож.4 (Ведомств. 2020-2021)'!E237</f>
        <v>1077.5</v>
      </c>
      <c r="E389" s="61">
        <f>'Прилож.4 (Ведомств. 2020-2021)'!F237</f>
        <v>1182.3</v>
      </c>
    </row>
    <row r="390" spans="1:5" hidden="1" x14ac:dyDescent="0.25">
      <c r="A390" s="65" t="s">
        <v>65</v>
      </c>
      <c r="B390" s="60" t="s">
        <v>321</v>
      </c>
      <c r="C390" s="63">
        <v>300</v>
      </c>
      <c r="D390" s="61">
        <f>'Прилож.4 (Ведомств. 2020-2021)'!E238</f>
        <v>0</v>
      </c>
      <c r="E390" s="61">
        <f>'Прилож.4 (Ведомств. 2020-2021)'!F238</f>
        <v>0</v>
      </c>
    </row>
    <row r="391" spans="1:5" x14ac:dyDescent="0.25">
      <c r="A391" s="65" t="s">
        <v>25</v>
      </c>
      <c r="B391" s="60" t="s">
        <v>321</v>
      </c>
      <c r="C391" s="63">
        <v>800</v>
      </c>
      <c r="D391" s="61">
        <f>'Прилож.4 (Ведомств. 2020-2021)'!E239</f>
        <v>645.20000000000005</v>
      </c>
      <c r="E391" s="61">
        <f>'Прилож.4 (Ведомств. 2020-2021)'!F239</f>
        <v>645.20000000000005</v>
      </c>
    </row>
    <row r="392" spans="1:5" x14ac:dyDescent="0.25">
      <c r="A392" s="23" t="s">
        <v>423</v>
      </c>
      <c r="B392" s="59" t="s">
        <v>283</v>
      </c>
      <c r="C392" s="104"/>
      <c r="D392" s="62">
        <f>D393+D401</f>
        <v>121227.8</v>
      </c>
      <c r="E392" s="62">
        <f>E393+E401</f>
        <v>118271.7</v>
      </c>
    </row>
    <row r="393" spans="1:5" ht="47.25" x14ac:dyDescent="0.25">
      <c r="A393" s="22" t="s">
        <v>322</v>
      </c>
      <c r="B393" s="60" t="s">
        <v>284</v>
      </c>
      <c r="C393" s="104"/>
      <c r="D393" s="61">
        <f>D394+D397</f>
        <v>121227.8</v>
      </c>
      <c r="E393" s="61">
        <f>E394+E397</f>
        <v>118257.2</v>
      </c>
    </row>
    <row r="394" spans="1:5" x14ac:dyDescent="0.25">
      <c r="A394" s="65" t="s">
        <v>294</v>
      </c>
      <c r="B394" s="60" t="s">
        <v>313</v>
      </c>
      <c r="C394" s="104"/>
      <c r="D394" s="61">
        <f>D396+D395</f>
        <v>100959.8</v>
      </c>
      <c r="E394" s="61">
        <f>E396+E395</f>
        <v>97989.2</v>
      </c>
    </row>
    <row r="395" spans="1:5" ht="31.5" hidden="1" x14ac:dyDescent="0.25">
      <c r="A395" s="65" t="s">
        <v>133</v>
      </c>
      <c r="B395" s="60" t="s">
        <v>313</v>
      </c>
      <c r="C395" s="63">
        <v>200</v>
      </c>
      <c r="D395" s="61">
        <f>'Прилож.4 (Ведомств. 2020-2021)'!E243</f>
        <v>0</v>
      </c>
      <c r="E395" s="61">
        <f>'Прилож.4 (Ведомств. 2020-2021)'!F243</f>
        <v>0</v>
      </c>
    </row>
    <row r="396" spans="1:5" ht="31.5" x14ac:dyDescent="0.25">
      <c r="A396" s="65" t="s">
        <v>12</v>
      </c>
      <c r="B396" s="60" t="s">
        <v>313</v>
      </c>
      <c r="C396" s="63">
        <v>600</v>
      </c>
      <c r="D396" s="61">
        <f>'Прилож.4 (Ведомств. 2020-2021)'!E244</f>
        <v>100959.8</v>
      </c>
      <c r="E396" s="61">
        <f>'Прилож.4 (Ведомств. 2020-2021)'!F244</f>
        <v>97989.2</v>
      </c>
    </row>
    <row r="397" spans="1:5" ht="31.5" x14ac:dyDescent="0.25">
      <c r="A397" s="65" t="s">
        <v>119</v>
      </c>
      <c r="B397" s="60" t="s">
        <v>330</v>
      </c>
      <c r="C397" s="63"/>
      <c r="D397" s="61">
        <f>D398</f>
        <v>20268</v>
      </c>
      <c r="E397" s="61">
        <f>E398</f>
        <v>20268</v>
      </c>
    </row>
    <row r="398" spans="1:5" ht="31.5" x14ac:dyDescent="0.25">
      <c r="A398" s="65" t="s">
        <v>12</v>
      </c>
      <c r="B398" s="60" t="s">
        <v>330</v>
      </c>
      <c r="C398" s="63">
        <v>600</v>
      </c>
      <c r="D398" s="61">
        <f>'Прилож.4 (Ведомств. 2020-2021)'!E246</f>
        <v>20268</v>
      </c>
      <c r="E398" s="61">
        <f>'Прилож.4 (Ведомств. 2020-2021)'!F246</f>
        <v>20268</v>
      </c>
    </row>
    <row r="399" spans="1:5" ht="31.5" hidden="1" x14ac:dyDescent="0.25">
      <c r="A399" s="22" t="s">
        <v>79</v>
      </c>
      <c r="B399" s="60" t="s">
        <v>285</v>
      </c>
      <c r="C399" s="104"/>
      <c r="D399" s="61">
        <f>D400</f>
        <v>0</v>
      </c>
      <c r="E399" s="61">
        <f>E400</f>
        <v>0</v>
      </c>
    </row>
    <row r="400" spans="1:5" ht="31.5" hidden="1" x14ac:dyDescent="0.25">
      <c r="A400" s="65" t="s">
        <v>12</v>
      </c>
      <c r="B400" s="60" t="s">
        <v>285</v>
      </c>
      <c r="C400" s="63">
        <v>600</v>
      </c>
      <c r="D400" s="61">
        <f>'Прилож.4 (Ведомств. 2020-2021)'!E248</f>
        <v>0</v>
      </c>
      <c r="E400" s="61">
        <f>'Прилож.4 (Ведомств. 2020-2021)'!F248</f>
        <v>0</v>
      </c>
    </row>
    <row r="401" spans="1:5" ht="31.5" x14ac:dyDescent="0.25">
      <c r="A401" s="22" t="s">
        <v>80</v>
      </c>
      <c r="B401" s="60" t="s">
        <v>286</v>
      </c>
      <c r="C401" s="104"/>
      <c r="D401" s="61">
        <f>D403+D402</f>
        <v>0</v>
      </c>
      <c r="E401" s="61">
        <f>E403+E402</f>
        <v>14.5</v>
      </c>
    </row>
    <row r="402" spans="1:5" ht="31.5" x14ac:dyDescent="0.25">
      <c r="A402" s="65" t="s">
        <v>133</v>
      </c>
      <c r="B402" s="60" t="s">
        <v>286</v>
      </c>
      <c r="C402" s="63">
        <v>200</v>
      </c>
      <c r="D402" s="61">
        <f>'Прилож.4 (Ведомств. 2020-2021)'!E250</f>
        <v>0</v>
      </c>
      <c r="E402" s="61">
        <f>'Прилож.4 (Ведомств. 2020-2021)'!F250</f>
        <v>14.5</v>
      </c>
    </row>
    <row r="403" spans="1:5" hidden="1" x14ac:dyDescent="0.25">
      <c r="A403" s="65" t="s">
        <v>25</v>
      </c>
      <c r="B403" s="60" t="s">
        <v>286</v>
      </c>
      <c r="C403" s="63">
        <v>800</v>
      </c>
      <c r="D403" s="61">
        <f>'Прилож.4 (Ведомств. 2020-2021)'!E251</f>
        <v>0</v>
      </c>
      <c r="E403" s="61">
        <f>'Прилож.4 (Ведомств. 2020-2021)'!F251</f>
        <v>0</v>
      </c>
    </row>
    <row r="404" spans="1:5" ht="31.5" x14ac:dyDescent="0.25">
      <c r="A404" s="23" t="s">
        <v>424</v>
      </c>
      <c r="B404" s="59" t="s">
        <v>293</v>
      </c>
      <c r="C404" s="104"/>
      <c r="D404" s="62">
        <f>D405+D409+D411+D413</f>
        <v>10000</v>
      </c>
      <c r="E404" s="62">
        <f>E405+E409+E411+E413</f>
        <v>9985.5</v>
      </c>
    </row>
    <row r="405" spans="1:5" ht="31.5" x14ac:dyDescent="0.25">
      <c r="A405" s="65" t="s">
        <v>425</v>
      </c>
      <c r="B405" s="60" t="s">
        <v>287</v>
      </c>
      <c r="C405" s="63"/>
      <c r="D405" s="61">
        <f>D407+D408+D406</f>
        <v>10000</v>
      </c>
      <c r="E405" s="61">
        <f>E407+E408+E406</f>
        <v>9985.5</v>
      </c>
    </row>
    <row r="406" spans="1:5" ht="31.5" hidden="1" x14ac:dyDescent="0.25">
      <c r="A406" s="56" t="s">
        <v>133</v>
      </c>
      <c r="B406" s="60" t="s">
        <v>287</v>
      </c>
      <c r="C406" s="63">
        <v>200</v>
      </c>
      <c r="D406" s="61">
        <f>'Прилож.4 (Ведомств. 2020-2021)'!E254</f>
        <v>0</v>
      </c>
      <c r="E406" s="61">
        <f>'Прилож.4 (Ведомств. 2020-2021)'!F254</f>
        <v>0</v>
      </c>
    </row>
    <row r="407" spans="1:5" ht="31.5" x14ac:dyDescent="0.25">
      <c r="A407" s="65" t="s">
        <v>12</v>
      </c>
      <c r="B407" s="60" t="s">
        <v>287</v>
      </c>
      <c r="C407" s="63">
        <v>600</v>
      </c>
      <c r="D407" s="61">
        <f>'Прилож.4 (Ведомств. 2020-2021)'!E255</f>
        <v>10000</v>
      </c>
      <c r="E407" s="61">
        <f>'Прилож.4 (Ведомств. 2020-2021)'!F255</f>
        <v>9985.5</v>
      </c>
    </row>
    <row r="408" spans="1:5" hidden="1" x14ac:dyDescent="0.25">
      <c r="A408" s="65" t="s">
        <v>25</v>
      </c>
      <c r="B408" s="60" t="s">
        <v>287</v>
      </c>
      <c r="C408" s="63">
        <v>800</v>
      </c>
      <c r="D408" s="61">
        <f>'Прилож.4 (Ведомств. 2020-2021)'!E256</f>
        <v>0</v>
      </c>
      <c r="E408" s="61">
        <f>'Прилож.4 (Ведомств. 2020-2021)'!F256</f>
        <v>0</v>
      </c>
    </row>
    <row r="409" spans="1:5" ht="31.5" hidden="1" x14ac:dyDescent="0.25">
      <c r="A409" s="65" t="s">
        <v>289</v>
      </c>
      <c r="B409" s="60" t="s">
        <v>288</v>
      </c>
      <c r="C409" s="63"/>
      <c r="D409" s="61">
        <f>D410</f>
        <v>0</v>
      </c>
      <c r="E409" s="61">
        <f>E410</f>
        <v>0</v>
      </c>
    </row>
    <row r="410" spans="1:5" ht="31.5" hidden="1" x14ac:dyDescent="0.25">
      <c r="A410" s="65" t="s">
        <v>12</v>
      </c>
      <c r="B410" s="60" t="s">
        <v>288</v>
      </c>
      <c r="C410" s="63">
        <v>600</v>
      </c>
      <c r="D410" s="61">
        <f>'Прилож.4 (Ведомств. 2020-2021)'!E258</f>
        <v>0</v>
      </c>
      <c r="E410" s="61">
        <f>'Прилож.4 (Ведомств. 2020-2021)'!F258</f>
        <v>0</v>
      </c>
    </row>
    <row r="411" spans="1:5" ht="31.5" hidden="1" x14ac:dyDescent="0.25">
      <c r="A411" s="65" t="s">
        <v>291</v>
      </c>
      <c r="B411" s="60" t="s">
        <v>290</v>
      </c>
      <c r="C411" s="63"/>
      <c r="D411" s="61">
        <f>D412</f>
        <v>0</v>
      </c>
      <c r="E411" s="61">
        <f>E412</f>
        <v>0</v>
      </c>
    </row>
    <row r="412" spans="1:5" ht="31.5" hidden="1" x14ac:dyDescent="0.25">
      <c r="A412" s="65" t="s">
        <v>12</v>
      </c>
      <c r="B412" s="60" t="s">
        <v>290</v>
      </c>
      <c r="C412" s="63">
        <v>600</v>
      </c>
      <c r="D412" s="61">
        <f>'Прилож.4 (Ведомств. 2020-2021)'!E260</f>
        <v>0</v>
      </c>
      <c r="E412" s="61">
        <f>'Прилож.4 (Ведомств. 2020-2021)'!F260</f>
        <v>0</v>
      </c>
    </row>
    <row r="413" spans="1:5" ht="47.25" hidden="1" x14ac:dyDescent="0.25">
      <c r="A413" s="65" t="s">
        <v>323</v>
      </c>
      <c r="B413" s="60" t="s">
        <v>292</v>
      </c>
      <c r="C413" s="63"/>
      <c r="D413" s="61">
        <f>D414</f>
        <v>0</v>
      </c>
      <c r="E413" s="61">
        <f>E414</f>
        <v>0</v>
      </c>
    </row>
    <row r="414" spans="1:5" ht="31.5" hidden="1" x14ac:dyDescent="0.25">
      <c r="A414" s="65" t="s">
        <v>12</v>
      </c>
      <c r="B414" s="60" t="s">
        <v>292</v>
      </c>
      <c r="C414" s="63">
        <v>600</v>
      </c>
      <c r="D414" s="61">
        <f>'Прилож.4 (Ведомств. 2020-2021)'!E262</f>
        <v>0</v>
      </c>
      <c r="E414" s="61">
        <f>'Прилож.4 (Ведомств. 2020-2021)'!F262</f>
        <v>0</v>
      </c>
    </row>
    <row r="415" spans="1:5" ht="47.25" hidden="1" x14ac:dyDescent="0.25">
      <c r="A415" s="57" t="s">
        <v>426</v>
      </c>
      <c r="B415" s="59" t="s">
        <v>331</v>
      </c>
      <c r="C415" s="49"/>
      <c r="D415" s="62">
        <f>D416</f>
        <v>0</v>
      </c>
      <c r="E415" s="62">
        <f>E416</f>
        <v>0</v>
      </c>
    </row>
    <row r="416" spans="1:5" ht="31.5" hidden="1" x14ac:dyDescent="0.25">
      <c r="A416" s="64" t="s">
        <v>332</v>
      </c>
      <c r="B416" s="60" t="s">
        <v>333</v>
      </c>
      <c r="C416" s="63"/>
      <c r="D416" s="61">
        <f>D418+D419+D417</f>
        <v>0</v>
      </c>
      <c r="E416" s="61">
        <f>E418+E419+E417</f>
        <v>0</v>
      </c>
    </row>
    <row r="417" spans="1:5" ht="31.5" hidden="1" x14ac:dyDescent="0.25">
      <c r="A417" s="56" t="s">
        <v>133</v>
      </c>
      <c r="B417" s="60" t="s">
        <v>333</v>
      </c>
      <c r="C417" s="63">
        <v>200</v>
      </c>
      <c r="D417" s="61">
        <f>'Прилож.4 (Ведомств. 2020-2021)'!E265</f>
        <v>0</v>
      </c>
      <c r="E417" s="61">
        <f>'Прилож.4 (Ведомств. 2020-2021)'!F265</f>
        <v>0</v>
      </c>
    </row>
    <row r="418" spans="1:5" hidden="1" x14ac:dyDescent="0.25">
      <c r="A418" s="56" t="s">
        <v>65</v>
      </c>
      <c r="B418" s="60" t="s">
        <v>333</v>
      </c>
      <c r="C418" s="63">
        <v>300</v>
      </c>
      <c r="D418" s="61">
        <f>'Прилож.4 (Ведомств. 2020-2021)'!E266</f>
        <v>0</v>
      </c>
      <c r="E418" s="61">
        <f>'Прилож.4 (Ведомств. 2020-2021)'!F266</f>
        <v>0</v>
      </c>
    </row>
    <row r="419" spans="1:5" hidden="1" x14ac:dyDescent="0.25">
      <c r="A419" s="65" t="s">
        <v>25</v>
      </c>
      <c r="B419" s="60" t="s">
        <v>333</v>
      </c>
      <c r="C419" s="63">
        <v>800</v>
      </c>
      <c r="D419" s="61">
        <f>'Прилож.4 (Ведомств. 2020-2021)'!E267</f>
        <v>0</v>
      </c>
      <c r="E419" s="61">
        <f>'Прилож.4 (Ведомств. 2020-2021)'!F267</f>
        <v>0</v>
      </c>
    </row>
    <row r="420" spans="1:5" ht="36.75" customHeight="1" x14ac:dyDescent="0.25">
      <c r="A420" s="195" t="s">
        <v>568</v>
      </c>
      <c r="B420" s="59" t="s">
        <v>569</v>
      </c>
      <c r="C420" s="193"/>
      <c r="D420" s="62">
        <f>D421</f>
        <v>2885.5</v>
      </c>
      <c r="E420" s="62">
        <f>E421</f>
        <v>2160.1000000000004</v>
      </c>
    </row>
    <row r="421" spans="1:5" s="187" customFormat="1" ht="47.25" x14ac:dyDescent="0.25">
      <c r="A421" s="65" t="s">
        <v>570</v>
      </c>
      <c r="B421" s="192" t="s">
        <v>571</v>
      </c>
      <c r="C421" s="193"/>
      <c r="D421" s="178">
        <f>D422</f>
        <v>2885.5</v>
      </c>
      <c r="E421" s="178">
        <f>E422</f>
        <v>2160.1000000000004</v>
      </c>
    </row>
    <row r="422" spans="1:5" s="187" customFormat="1" ht="34.5" customHeight="1" x14ac:dyDescent="0.25">
      <c r="A422" s="65" t="s">
        <v>572</v>
      </c>
      <c r="B422" s="192" t="s">
        <v>573</v>
      </c>
      <c r="C422" s="193"/>
      <c r="D422" s="178">
        <f>D423+D424</f>
        <v>2885.5</v>
      </c>
      <c r="E422" s="178">
        <f>E423+E424</f>
        <v>2160.1000000000004</v>
      </c>
    </row>
    <row r="423" spans="1:5" s="187" customFormat="1" ht="36.75" customHeight="1" x14ac:dyDescent="0.25">
      <c r="A423" s="188" t="s">
        <v>133</v>
      </c>
      <c r="B423" s="192" t="s">
        <v>573</v>
      </c>
      <c r="C423" s="193">
        <v>200</v>
      </c>
      <c r="D423" s="178">
        <f>'Прилож.4 (Ведомств. 2020-2021)'!E271</f>
        <v>2699.6</v>
      </c>
      <c r="E423" s="178">
        <f>'Прилож.4 (Ведомств. 2020-2021)'!F271</f>
        <v>1633.6000000000001</v>
      </c>
    </row>
    <row r="424" spans="1:5" s="187" customFormat="1" ht="36.75" customHeight="1" x14ac:dyDescent="0.25">
      <c r="A424" s="188" t="s">
        <v>574</v>
      </c>
      <c r="B424" s="192" t="s">
        <v>573</v>
      </c>
      <c r="C424" s="193">
        <v>400</v>
      </c>
      <c r="D424" s="178">
        <f>'Прилож.4 (Ведомств. 2020-2021)'!E449</f>
        <v>185.89999999999998</v>
      </c>
      <c r="E424" s="178">
        <f>'Прилож.4 (Ведомств. 2020-2021)'!F449</f>
        <v>526.5</v>
      </c>
    </row>
    <row r="425" spans="1:5" ht="47.25" x14ac:dyDescent="0.25">
      <c r="A425" s="127" t="s">
        <v>394</v>
      </c>
      <c r="B425" s="144" t="s">
        <v>227</v>
      </c>
      <c r="C425" s="148"/>
      <c r="D425" s="145">
        <f>D426+D449</f>
        <v>3850</v>
      </c>
      <c r="E425" s="145">
        <f>E426+E449</f>
        <v>3850</v>
      </c>
    </row>
    <row r="426" spans="1:5" x14ac:dyDescent="0.25">
      <c r="A426" s="57" t="s">
        <v>541</v>
      </c>
      <c r="B426" s="59" t="s">
        <v>228</v>
      </c>
      <c r="C426" s="104"/>
      <c r="D426" s="62">
        <f>D427+D429+D431+D436+D438+D440+D442+D444+D446</f>
        <v>3850</v>
      </c>
      <c r="E426" s="62">
        <f>E427+E429+E431+E436+E438+E440+E442+E444+E446</f>
        <v>3850</v>
      </c>
    </row>
    <row r="427" spans="1:5" ht="94.5" hidden="1" x14ac:dyDescent="0.25">
      <c r="A427" s="22" t="s">
        <v>525</v>
      </c>
      <c r="B427" s="60" t="s">
        <v>229</v>
      </c>
      <c r="C427" s="104"/>
      <c r="D427" s="61">
        <f>D428</f>
        <v>0</v>
      </c>
      <c r="E427" s="61">
        <f>E428</f>
        <v>0</v>
      </c>
    </row>
    <row r="428" spans="1:5" ht="31.5" hidden="1" x14ac:dyDescent="0.25">
      <c r="A428" s="56" t="s">
        <v>133</v>
      </c>
      <c r="B428" s="60" t="s">
        <v>229</v>
      </c>
      <c r="C428" s="63">
        <v>200</v>
      </c>
      <c r="D428" s="61">
        <f>'Прилож.4 (Ведомств. 2020-2021)'!E645</f>
        <v>0</v>
      </c>
      <c r="E428" s="61">
        <f>'Прилож.4 (Ведомств. 2020-2021)'!F645</f>
        <v>0</v>
      </c>
    </row>
    <row r="429" spans="1:5" ht="31.5" hidden="1" x14ac:dyDescent="0.25">
      <c r="A429" s="56" t="s">
        <v>99</v>
      </c>
      <c r="B429" s="60" t="s">
        <v>230</v>
      </c>
      <c r="C429" s="104"/>
      <c r="D429" s="61">
        <f>D430</f>
        <v>0</v>
      </c>
      <c r="E429" s="61">
        <f>E430</f>
        <v>0</v>
      </c>
    </row>
    <row r="430" spans="1:5" ht="31.5" hidden="1" x14ac:dyDescent="0.25">
      <c r="A430" s="56" t="s">
        <v>133</v>
      </c>
      <c r="B430" s="60" t="s">
        <v>230</v>
      </c>
      <c r="C430" s="63">
        <v>200</v>
      </c>
      <c r="D430" s="61">
        <f>'Прилож.4 (Ведомств. 2020-2021)'!E647</f>
        <v>0</v>
      </c>
      <c r="E430" s="61">
        <f>'Прилож.4 (Ведомств. 2020-2021)'!F647</f>
        <v>0</v>
      </c>
    </row>
    <row r="431" spans="1:5" ht="141.75" hidden="1" x14ac:dyDescent="0.25">
      <c r="A431" s="38" t="s">
        <v>107</v>
      </c>
      <c r="B431" s="60" t="s">
        <v>231</v>
      </c>
      <c r="C431" s="104"/>
      <c r="D431" s="61">
        <f>D432+D434</f>
        <v>0</v>
      </c>
      <c r="E431" s="61">
        <f>E432+E434</f>
        <v>0</v>
      </c>
    </row>
    <row r="432" spans="1:5" hidden="1" x14ac:dyDescent="0.25">
      <c r="A432" s="6" t="s">
        <v>294</v>
      </c>
      <c r="B432" s="60" t="s">
        <v>516</v>
      </c>
      <c r="C432" s="104"/>
      <c r="D432" s="61">
        <f>D433</f>
        <v>0</v>
      </c>
      <c r="E432" s="61">
        <f>E433</f>
        <v>0</v>
      </c>
    </row>
    <row r="433" spans="1:5" ht="31.5" hidden="1" x14ac:dyDescent="0.25">
      <c r="A433" s="65" t="s">
        <v>12</v>
      </c>
      <c r="B433" s="60" t="s">
        <v>516</v>
      </c>
      <c r="C433" s="63">
        <v>600</v>
      </c>
      <c r="D433" s="61">
        <f>'Прилож.4 (Ведомств. 2020-2021)'!E650</f>
        <v>0</v>
      </c>
      <c r="E433" s="61">
        <f>'Прилож.4 (Ведомств. 2020-2021)'!F650</f>
        <v>0</v>
      </c>
    </row>
    <row r="434" spans="1:5" s="54" customFormat="1" ht="47.25" hidden="1" x14ac:dyDescent="0.25">
      <c r="A434" s="6" t="s">
        <v>517</v>
      </c>
      <c r="B434" s="60" t="s">
        <v>518</v>
      </c>
      <c r="C434" s="104"/>
      <c r="D434" s="61">
        <f>D435</f>
        <v>0</v>
      </c>
      <c r="E434" s="61">
        <f>E435</f>
        <v>0</v>
      </c>
    </row>
    <row r="435" spans="1:5" ht="31.5" hidden="1" x14ac:dyDescent="0.25">
      <c r="A435" s="65" t="s">
        <v>12</v>
      </c>
      <c r="B435" s="60" t="s">
        <v>518</v>
      </c>
      <c r="C435" s="63">
        <v>600</v>
      </c>
      <c r="D435" s="61">
        <f>'Прилож.4 (Ведомств. 2020-2021)'!E652</f>
        <v>0</v>
      </c>
      <c r="E435" s="61">
        <f>'Прилож.4 (Ведомств. 2020-2021)'!F652</f>
        <v>0</v>
      </c>
    </row>
    <row r="436" spans="1:5" s="54" customFormat="1" ht="31.5" hidden="1" x14ac:dyDescent="0.25">
      <c r="A436" s="38" t="s">
        <v>100</v>
      </c>
      <c r="B436" s="60" t="s">
        <v>232</v>
      </c>
      <c r="C436" s="104"/>
      <c r="D436" s="61">
        <f>D437</f>
        <v>0</v>
      </c>
      <c r="E436" s="61">
        <f>E437</f>
        <v>0</v>
      </c>
    </row>
    <row r="437" spans="1:5" ht="31.5" hidden="1" x14ac:dyDescent="0.25">
      <c r="A437" s="56" t="s">
        <v>133</v>
      </c>
      <c r="B437" s="60" t="s">
        <v>232</v>
      </c>
      <c r="C437" s="63">
        <v>200</v>
      </c>
      <c r="D437" s="61">
        <f>'Прилож.4 (Ведомств. 2020-2021)'!E654</f>
        <v>0</v>
      </c>
      <c r="E437" s="61">
        <f>'Прилож.4 (Ведомств. 2020-2021)'!F654</f>
        <v>0</v>
      </c>
    </row>
    <row r="438" spans="1:5" ht="47.25" hidden="1" x14ac:dyDescent="0.25">
      <c r="A438" s="22" t="s">
        <v>101</v>
      </c>
      <c r="B438" s="60" t="s">
        <v>233</v>
      </c>
      <c r="C438" s="104"/>
      <c r="D438" s="61">
        <f>D439</f>
        <v>0</v>
      </c>
      <c r="E438" s="61">
        <f>E439</f>
        <v>0</v>
      </c>
    </row>
    <row r="439" spans="1:5" ht="31.5" hidden="1" x14ac:dyDescent="0.25">
      <c r="A439" s="65" t="s">
        <v>12</v>
      </c>
      <c r="B439" s="60" t="s">
        <v>233</v>
      </c>
      <c r="C439" s="63">
        <v>600</v>
      </c>
      <c r="D439" s="61"/>
      <c r="E439" s="61"/>
    </row>
    <row r="440" spans="1:5" ht="47.25" hidden="1" x14ac:dyDescent="0.25">
      <c r="A440" s="38" t="s">
        <v>108</v>
      </c>
      <c r="B440" s="60" t="s">
        <v>234</v>
      </c>
      <c r="C440" s="104"/>
      <c r="D440" s="61">
        <f>D441</f>
        <v>0</v>
      </c>
      <c r="E440" s="61">
        <f>E441</f>
        <v>0</v>
      </c>
    </row>
    <row r="441" spans="1:5" ht="31.5" hidden="1" x14ac:dyDescent="0.25">
      <c r="A441" s="56" t="s">
        <v>133</v>
      </c>
      <c r="B441" s="60" t="s">
        <v>234</v>
      </c>
      <c r="C441" s="63">
        <v>200</v>
      </c>
      <c r="D441" s="61">
        <f>'Прилож.4 (Ведомств. 2020-2021)'!E656</f>
        <v>0</v>
      </c>
      <c r="E441" s="61">
        <f>'Прилож.4 (Ведомств. 2020-2021)'!F656</f>
        <v>0</v>
      </c>
    </row>
    <row r="442" spans="1:5" ht="63" hidden="1" x14ac:dyDescent="0.25">
      <c r="A442" s="38" t="s">
        <v>102</v>
      </c>
      <c r="B442" s="60" t="s">
        <v>235</v>
      </c>
      <c r="C442" s="104"/>
      <c r="D442" s="61">
        <f>D443</f>
        <v>0</v>
      </c>
      <c r="E442" s="61">
        <f>E443</f>
        <v>0</v>
      </c>
    </row>
    <row r="443" spans="1:5" ht="31.5" hidden="1" x14ac:dyDescent="0.25">
      <c r="A443" s="56" t="s">
        <v>133</v>
      </c>
      <c r="B443" s="60" t="s">
        <v>235</v>
      </c>
      <c r="C443" s="63">
        <v>200</v>
      </c>
      <c r="D443" s="61">
        <f>'Прилож.4 (Ведомств. 2020-2021)'!E658</f>
        <v>0</v>
      </c>
      <c r="E443" s="61">
        <f>'Прилож.4 (Ведомств. 2020-2021)'!F658</f>
        <v>0</v>
      </c>
    </row>
    <row r="444" spans="1:5" ht="63" hidden="1" x14ac:dyDescent="0.25">
      <c r="A444" s="38" t="s">
        <v>103</v>
      </c>
      <c r="B444" s="60" t="s">
        <v>236</v>
      </c>
      <c r="C444" s="104"/>
      <c r="D444" s="61">
        <f>D445</f>
        <v>0</v>
      </c>
      <c r="E444" s="61">
        <f>E445</f>
        <v>0</v>
      </c>
    </row>
    <row r="445" spans="1:5" ht="31.5" hidden="1" x14ac:dyDescent="0.25">
      <c r="A445" s="56" t="s">
        <v>133</v>
      </c>
      <c r="B445" s="60" t="s">
        <v>236</v>
      </c>
      <c r="C445" s="63">
        <v>200</v>
      </c>
      <c r="D445" s="61"/>
      <c r="E445" s="61"/>
    </row>
    <row r="446" spans="1:5" s="54" customFormat="1" ht="63" x14ac:dyDescent="0.25">
      <c r="A446" s="6" t="s">
        <v>537</v>
      </c>
      <c r="B446" s="60" t="s">
        <v>538</v>
      </c>
      <c r="C446" s="111"/>
      <c r="D446" s="61">
        <f>D447</f>
        <v>3850</v>
      </c>
      <c r="E446" s="61">
        <f>E447</f>
        <v>3850</v>
      </c>
    </row>
    <row r="447" spans="1:5" s="54" customFormat="1" x14ac:dyDescent="0.25">
      <c r="A447" s="6" t="s">
        <v>294</v>
      </c>
      <c r="B447" s="60" t="s">
        <v>539</v>
      </c>
      <c r="C447" s="111"/>
      <c r="D447" s="61">
        <f>D448</f>
        <v>3850</v>
      </c>
      <c r="E447" s="61">
        <f>E448</f>
        <v>3850</v>
      </c>
    </row>
    <row r="448" spans="1:5" s="54" customFormat="1" x14ac:dyDescent="0.25">
      <c r="A448" s="31" t="s">
        <v>65</v>
      </c>
      <c r="B448" s="60" t="s">
        <v>539</v>
      </c>
      <c r="C448" s="63">
        <v>300</v>
      </c>
      <c r="D448" s="61">
        <f>'Прилож.4 (Ведомств. 2020-2021)'!E104</f>
        <v>3850</v>
      </c>
      <c r="E448" s="61">
        <f>'Прилож.4 (Ведомств. 2020-2021)'!F104</f>
        <v>3850</v>
      </c>
    </row>
    <row r="449" spans="1:5" ht="51.75" hidden="1" customHeight="1" x14ac:dyDescent="0.25">
      <c r="A449" s="23" t="s">
        <v>395</v>
      </c>
      <c r="B449" s="59" t="s">
        <v>237</v>
      </c>
      <c r="C449" s="104"/>
      <c r="D449" s="62">
        <f>D450+D455+D457+D459+D461</f>
        <v>0</v>
      </c>
      <c r="E449" s="62">
        <f>E450+E455+E457+E459+E461</f>
        <v>0</v>
      </c>
    </row>
    <row r="450" spans="1:5" ht="33.75" hidden="1" customHeight="1" x14ac:dyDescent="0.25">
      <c r="A450" s="38" t="s">
        <v>118</v>
      </c>
      <c r="B450" s="60" t="s">
        <v>238</v>
      </c>
      <c r="C450" s="104"/>
      <c r="D450" s="61">
        <f>D451+D453</f>
        <v>0</v>
      </c>
      <c r="E450" s="61">
        <f>E451+E453</f>
        <v>0</v>
      </c>
    </row>
    <row r="451" spans="1:5" hidden="1" x14ac:dyDescent="0.25">
      <c r="A451" s="38" t="s">
        <v>294</v>
      </c>
      <c r="B451" s="60" t="s">
        <v>396</v>
      </c>
      <c r="C451" s="104"/>
      <c r="D451" s="61">
        <f>D452</f>
        <v>0</v>
      </c>
      <c r="E451" s="61">
        <f>E452</f>
        <v>0</v>
      </c>
    </row>
    <row r="452" spans="1:5" ht="31.5" hidden="1" x14ac:dyDescent="0.25">
      <c r="A452" s="56" t="s">
        <v>12</v>
      </c>
      <c r="B452" s="60" t="s">
        <v>396</v>
      </c>
      <c r="C452" s="51">
        <v>600</v>
      </c>
      <c r="D452" s="61">
        <f>'Прилож.4 (Ведомств. 2020-2021)'!E108</f>
        <v>0</v>
      </c>
      <c r="E452" s="61">
        <f>'Прилож.4 (Ведомств. 2020-2021)'!F108</f>
        <v>0</v>
      </c>
    </row>
    <row r="453" spans="1:5" ht="126" hidden="1" x14ac:dyDescent="0.25">
      <c r="A453" s="65" t="s">
        <v>397</v>
      </c>
      <c r="B453" s="60" t="s">
        <v>398</v>
      </c>
      <c r="C453" s="51"/>
      <c r="D453" s="61">
        <f>D454</f>
        <v>0</v>
      </c>
      <c r="E453" s="61">
        <f>E454</f>
        <v>0</v>
      </c>
    </row>
    <row r="454" spans="1:5" ht="31.5" hidden="1" x14ac:dyDescent="0.25">
      <c r="A454" s="65" t="s">
        <v>12</v>
      </c>
      <c r="B454" s="60" t="s">
        <v>398</v>
      </c>
      <c r="C454" s="51">
        <v>600</v>
      </c>
      <c r="D454" s="61">
        <f>'Прилож.4 (Ведомств. 2020-2021)'!E110</f>
        <v>0</v>
      </c>
      <c r="E454" s="61">
        <f>'Прилож.4 (Ведомств. 2020-2021)'!F110</f>
        <v>0</v>
      </c>
    </row>
    <row r="455" spans="1:5" ht="31.5" hidden="1" x14ac:dyDescent="0.25">
      <c r="A455" s="22" t="s">
        <v>104</v>
      </c>
      <c r="B455" s="60" t="s">
        <v>239</v>
      </c>
      <c r="C455" s="104"/>
      <c r="D455" s="61">
        <f>D456</f>
        <v>0</v>
      </c>
      <c r="E455" s="61">
        <f>E456</f>
        <v>0</v>
      </c>
    </row>
    <row r="456" spans="1:5" ht="31.5" hidden="1" x14ac:dyDescent="0.25">
      <c r="A456" s="56" t="s">
        <v>12</v>
      </c>
      <c r="B456" s="60" t="s">
        <v>239</v>
      </c>
      <c r="C456" s="51">
        <v>600</v>
      </c>
      <c r="D456" s="61">
        <f>'Прилож.4 (Ведомств. 2020-2021)'!E112</f>
        <v>0</v>
      </c>
      <c r="E456" s="61">
        <f>'Прилож.4 (Ведомств. 2020-2021)'!F112</f>
        <v>0</v>
      </c>
    </row>
    <row r="457" spans="1:5" ht="36" hidden="1" customHeight="1" x14ac:dyDescent="0.25">
      <c r="A457" s="38" t="s">
        <v>105</v>
      </c>
      <c r="B457" s="60" t="s">
        <v>240</v>
      </c>
      <c r="C457" s="104"/>
      <c r="D457" s="61">
        <f>D458</f>
        <v>0</v>
      </c>
      <c r="E457" s="61">
        <f>E458</f>
        <v>0</v>
      </c>
    </row>
    <row r="458" spans="1:5" ht="31.5" hidden="1" x14ac:dyDescent="0.25">
      <c r="A458" s="56" t="s">
        <v>133</v>
      </c>
      <c r="B458" s="60" t="s">
        <v>240</v>
      </c>
      <c r="C458" s="52">
        <v>200</v>
      </c>
      <c r="D458" s="61">
        <f>'Прилож.4 (Ведомств. 2020-2021)'!E114</f>
        <v>0</v>
      </c>
      <c r="E458" s="61">
        <f>'Прилож.4 (Ведомств. 2020-2021)'!F114</f>
        <v>0</v>
      </c>
    </row>
    <row r="459" spans="1:5" ht="31.5" hidden="1" x14ac:dyDescent="0.25">
      <c r="A459" s="65" t="s">
        <v>106</v>
      </c>
      <c r="B459" s="60" t="s">
        <v>241</v>
      </c>
      <c r="C459" s="104"/>
      <c r="D459" s="61">
        <f>D460</f>
        <v>0</v>
      </c>
      <c r="E459" s="61">
        <f>E460</f>
        <v>0</v>
      </c>
    </row>
    <row r="460" spans="1:5" ht="31.5" hidden="1" x14ac:dyDescent="0.25">
      <c r="A460" s="56" t="s">
        <v>133</v>
      </c>
      <c r="B460" s="60" t="s">
        <v>241</v>
      </c>
      <c r="C460" s="52">
        <v>200</v>
      </c>
      <c r="D460" s="61">
        <f>'Прилож.4 (Ведомств. 2020-2021)'!E116</f>
        <v>0</v>
      </c>
      <c r="E460" s="61">
        <f>'Прилож.4 (Ведомств. 2020-2021)'!F116</f>
        <v>0</v>
      </c>
    </row>
    <row r="461" spans="1:5" ht="47.25" hidden="1" x14ac:dyDescent="0.25">
      <c r="A461" s="56" t="s">
        <v>399</v>
      </c>
      <c r="B461" s="60" t="s">
        <v>242</v>
      </c>
      <c r="C461" s="104"/>
      <c r="D461" s="61">
        <f>D462</f>
        <v>0</v>
      </c>
      <c r="E461" s="61">
        <f>E462</f>
        <v>0</v>
      </c>
    </row>
    <row r="462" spans="1:5" ht="31.5" hidden="1" x14ac:dyDescent="0.25">
      <c r="A462" s="56" t="s">
        <v>133</v>
      </c>
      <c r="B462" s="60" t="s">
        <v>242</v>
      </c>
      <c r="C462" s="51">
        <v>200</v>
      </c>
      <c r="D462" s="61">
        <f>'Прилож.4 (Ведомств. 2020-2021)'!E118</f>
        <v>0</v>
      </c>
      <c r="E462" s="61">
        <f>'Прилож.4 (Ведомств. 2020-2021)'!F118</f>
        <v>0</v>
      </c>
    </row>
    <row r="463" spans="1:5" ht="6" customHeight="1" x14ac:dyDescent="0.25">
      <c r="A463" s="7"/>
      <c r="B463" s="129"/>
      <c r="C463" s="161"/>
      <c r="D463" s="61"/>
      <c r="E463" s="61"/>
    </row>
    <row r="464" spans="1:5" ht="66" customHeight="1" x14ac:dyDescent="0.25">
      <c r="A464" s="146" t="s">
        <v>400</v>
      </c>
      <c r="B464" s="144" t="s">
        <v>243</v>
      </c>
      <c r="C464" s="148"/>
      <c r="D464" s="145">
        <f>D465+D478+D489+D498</f>
        <v>20992</v>
      </c>
      <c r="E464" s="145">
        <f>E465+E478+E489+E498</f>
        <v>18495</v>
      </c>
    </row>
    <row r="465" spans="1:5" ht="63" x14ac:dyDescent="0.25">
      <c r="A465" s="57" t="s">
        <v>401</v>
      </c>
      <c r="B465" s="59" t="s">
        <v>244</v>
      </c>
      <c r="C465" s="104"/>
      <c r="D465" s="62">
        <f>D466+D468+D474</f>
        <v>19010</v>
      </c>
      <c r="E465" s="62">
        <f>E466+E468+E474</f>
        <v>16810</v>
      </c>
    </row>
    <row r="466" spans="1:5" ht="31.5" x14ac:dyDescent="0.25">
      <c r="A466" s="6" t="s">
        <v>402</v>
      </c>
      <c r="B466" s="60" t="s">
        <v>403</v>
      </c>
      <c r="C466" s="104"/>
      <c r="D466" s="61">
        <f>D467</f>
        <v>10</v>
      </c>
      <c r="E466" s="61">
        <f>E467</f>
        <v>10</v>
      </c>
    </row>
    <row r="467" spans="1:5" ht="31.5" x14ac:dyDescent="0.25">
      <c r="A467" s="56" t="s">
        <v>133</v>
      </c>
      <c r="B467" s="60" t="s">
        <v>403</v>
      </c>
      <c r="C467" s="63">
        <v>200</v>
      </c>
      <c r="D467" s="61">
        <f>'Прилож.4 (Ведомств. 2020-2021)'!E122</f>
        <v>10</v>
      </c>
      <c r="E467" s="61">
        <f>'Прилож.4 (Ведомств. 2020-2021)'!F122</f>
        <v>10</v>
      </c>
    </row>
    <row r="468" spans="1:5" ht="63" hidden="1" x14ac:dyDescent="0.25">
      <c r="A468" s="22" t="s">
        <v>351</v>
      </c>
      <c r="B468" s="60" t="s">
        <v>350</v>
      </c>
      <c r="C468" s="104"/>
      <c r="D468" s="61">
        <f>D469+D471</f>
        <v>0</v>
      </c>
      <c r="E468" s="61">
        <f>E469+E471</f>
        <v>0</v>
      </c>
    </row>
    <row r="469" spans="1:5" hidden="1" x14ac:dyDescent="0.25">
      <c r="A469" s="56" t="s">
        <v>404</v>
      </c>
      <c r="B469" s="60" t="s">
        <v>405</v>
      </c>
      <c r="C469" s="104"/>
      <c r="D469" s="61">
        <f>D470</f>
        <v>0</v>
      </c>
      <c r="E469" s="61">
        <f>E470</f>
        <v>0</v>
      </c>
    </row>
    <row r="470" spans="1:5" ht="31.5" hidden="1" x14ac:dyDescent="0.25">
      <c r="A470" s="56" t="s">
        <v>133</v>
      </c>
      <c r="B470" s="60" t="s">
        <v>405</v>
      </c>
      <c r="C470" s="63">
        <v>200</v>
      </c>
      <c r="D470" s="61">
        <f>'Прилож.4 (Ведомств. 2020-2021)'!E125</f>
        <v>0</v>
      </c>
      <c r="E470" s="61">
        <f>'Прилож.4 (Ведомств. 2020-2021)'!F125</f>
        <v>0</v>
      </c>
    </row>
    <row r="471" spans="1:5" hidden="1" x14ac:dyDescent="0.25">
      <c r="A471" s="22" t="s">
        <v>294</v>
      </c>
      <c r="B471" s="60" t="s">
        <v>406</v>
      </c>
      <c r="C471" s="104"/>
      <c r="D471" s="61">
        <f>D472+D473</f>
        <v>0</v>
      </c>
      <c r="E471" s="61">
        <f>E472+E473</f>
        <v>0</v>
      </c>
    </row>
    <row r="472" spans="1:5" ht="31.5" hidden="1" x14ac:dyDescent="0.25">
      <c r="A472" s="56" t="s">
        <v>133</v>
      </c>
      <c r="B472" s="60" t="s">
        <v>406</v>
      </c>
      <c r="C472" s="63">
        <v>200</v>
      </c>
      <c r="D472" s="61">
        <f>'Прилож.4 (Ведомств. 2020-2021)'!E127</f>
        <v>0</v>
      </c>
      <c r="E472" s="61">
        <f>'Прилож.4 (Ведомств. 2020-2021)'!F127</f>
        <v>0</v>
      </c>
    </row>
    <row r="473" spans="1:5" s="54" customFormat="1" ht="31.5" hidden="1" x14ac:dyDescent="0.25">
      <c r="A473" s="65" t="s">
        <v>12</v>
      </c>
      <c r="B473" s="60" t="s">
        <v>406</v>
      </c>
      <c r="C473" s="63">
        <v>600</v>
      </c>
      <c r="D473" s="61">
        <f>'Прилож.4 (Ведомств. 2020-2021)'!E663</f>
        <v>0</v>
      </c>
      <c r="E473" s="61">
        <f>'Прилож.4 (Ведомств. 2020-2021)'!F663</f>
        <v>0</v>
      </c>
    </row>
    <row r="474" spans="1:5" ht="31.5" x14ac:dyDescent="0.25">
      <c r="A474" s="56" t="s">
        <v>407</v>
      </c>
      <c r="B474" s="60" t="s">
        <v>352</v>
      </c>
      <c r="C474" s="104"/>
      <c r="D474" s="61">
        <f>D475+D476+D477</f>
        <v>19000</v>
      </c>
      <c r="E474" s="61">
        <f>E475+E476+E477</f>
        <v>16800</v>
      </c>
    </row>
    <row r="475" spans="1:5" ht="63.95" customHeight="1" x14ac:dyDescent="0.25">
      <c r="A475" s="56" t="s">
        <v>24</v>
      </c>
      <c r="B475" s="60" t="s">
        <v>352</v>
      </c>
      <c r="C475" s="63">
        <v>100</v>
      </c>
      <c r="D475" s="61">
        <f>'Прилож.4 (Ведомств. 2020-2021)'!E129</f>
        <v>19000</v>
      </c>
      <c r="E475" s="61">
        <f>'Прилож.4 (Ведомств. 2020-2021)'!F129</f>
        <v>16800</v>
      </c>
    </row>
    <row r="476" spans="1:5" ht="31.5" hidden="1" x14ac:dyDescent="0.25">
      <c r="A476" s="56" t="s">
        <v>133</v>
      </c>
      <c r="B476" s="60" t="s">
        <v>352</v>
      </c>
      <c r="C476" s="63">
        <v>200</v>
      </c>
      <c r="D476" s="61">
        <f>'Прилож.4 (Ведомств. 2020-2021)'!E130</f>
        <v>0</v>
      </c>
      <c r="E476" s="61">
        <f>'Прилож.4 (Ведомств. 2020-2021)'!F130</f>
        <v>0</v>
      </c>
    </row>
    <row r="477" spans="1:5" hidden="1" x14ac:dyDescent="0.25">
      <c r="A477" s="65" t="s">
        <v>25</v>
      </c>
      <c r="B477" s="60" t="s">
        <v>352</v>
      </c>
      <c r="C477" s="63">
        <v>800</v>
      </c>
      <c r="D477" s="61">
        <f>'Прилож.4 (Ведомств. 2020-2021)'!E131</f>
        <v>0</v>
      </c>
      <c r="E477" s="61">
        <f>'Прилож.4 (Ведомств. 2020-2021)'!F131</f>
        <v>0</v>
      </c>
    </row>
    <row r="478" spans="1:5" ht="31.5" x14ac:dyDescent="0.25">
      <c r="A478" s="34" t="s">
        <v>408</v>
      </c>
      <c r="B478" s="59" t="s">
        <v>134</v>
      </c>
      <c r="C478" s="104"/>
      <c r="D478" s="62">
        <f>D479+D481+D483+D485+D487</f>
        <v>1982</v>
      </c>
      <c r="E478" s="62">
        <f>E479+E481+E483+E485+E487</f>
        <v>1685</v>
      </c>
    </row>
    <row r="479" spans="1:5" ht="47.25" hidden="1" x14ac:dyDescent="0.25">
      <c r="A479" s="6" t="s">
        <v>318</v>
      </c>
      <c r="B479" s="60" t="s">
        <v>319</v>
      </c>
      <c r="C479" s="104"/>
      <c r="D479" s="61">
        <f>D480</f>
        <v>0</v>
      </c>
      <c r="E479" s="61">
        <f>E480</f>
        <v>0</v>
      </c>
    </row>
    <row r="480" spans="1:5" ht="31.5" hidden="1" x14ac:dyDescent="0.25">
      <c r="A480" s="56" t="s">
        <v>133</v>
      </c>
      <c r="B480" s="60" t="s">
        <v>319</v>
      </c>
      <c r="C480" s="63">
        <v>200</v>
      </c>
      <c r="D480" s="61">
        <f>'Прилож.4 (Ведомств. 2020-2021)'!E134</f>
        <v>0</v>
      </c>
      <c r="E480" s="61">
        <f>'Прилож.4 (Ведомств. 2020-2021)'!F134</f>
        <v>0</v>
      </c>
    </row>
    <row r="481" spans="1:5" ht="47.25" x14ac:dyDescent="0.25">
      <c r="A481" s="38" t="s">
        <v>272</v>
      </c>
      <c r="B481" s="60" t="s">
        <v>273</v>
      </c>
      <c r="C481" s="63"/>
      <c r="D481" s="61">
        <f>D482</f>
        <v>897</v>
      </c>
      <c r="E481" s="61">
        <f>E482</f>
        <v>600</v>
      </c>
    </row>
    <row r="482" spans="1:5" ht="31.5" x14ac:dyDescent="0.25">
      <c r="A482" s="56" t="s">
        <v>133</v>
      </c>
      <c r="B482" s="60" t="s">
        <v>273</v>
      </c>
      <c r="C482" s="63">
        <v>200</v>
      </c>
      <c r="D482" s="61">
        <f>'Прилож.4 (Ведомств. 2020-2021)'!E136</f>
        <v>897</v>
      </c>
      <c r="E482" s="61">
        <f>'Прилож.4 (Ведомств. 2020-2021)'!F136</f>
        <v>600</v>
      </c>
    </row>
    <row r="483" spans="1:5" ht="34.5" customHeight="1" x14ac:dyDescent="0.25">
      <c r="A483" s="38" t="s">
        <v>575</v>
      </c>
      <c r="B483" s="60" t="s">
        <v>264</v>
      </c>
      <c r="C483" s="63"/>
      <c r="D483" s="61">
        <f>D484</f>
        <v>1080</v>
      </c>
      <c r="E483" s="61">
        <f>E484</f>
        <v>1080</v>
      </c>
    </row>
    <row r="484" spans="1:5" ht="31.5" x14ac:dyDescent="0.25">
      <c r="A484" s="56" t="s">
        <v>133</v>
      </c>
      <c r="B484" s="60" t="s">
        <v>264</v>
      </c>
      <c r="C484" s="63">
        <v>200</v>
      </c>
      <c r="D484" s="61">
        <f>'Прилож.4 (Ведомств. 2020-2021)'!E138</f>
        <v>1080</v>
      </c>
      <c r="E484" s="61">
        <f>'Прилож.4 (Ведомств. 2020-2021)'!F138</f>
        <v>1080</v>
      </c>
    </row>
    <row r="485" spans="1:5" ht="31.5" hidden="1" x14ac:dyDescent="0.25">
      <c r="A485" s="22" t="s">
        <v>521</v>
      </c>
      <c r="B485" s="60" t="s">
        <v>522</v>
      </c>
      <c r="C485" s="63"/>
      <c r="D485" s="61">
        <f>D486</f>
        <v>0</v>
      </c>
      <c r="E485" s="61">
        <f>E486</f>
        <v>0</v>
      </c>
    </row>
    <row r="486" spans="1:5" ht="31.5" hidden="1" x14ac:dyDescent="0.25">
      <c r="A486" s="65" t="s">
        <v>12</v>
      </c>
      <c r="B486" s="60" t="s">
        <v>522</v>
      </c>
      <c r="C486" s="63">
        <v>600</v>
      </c>
      <c r="D486" s="61">
        <f>'Прилож.4 (Ведомств. 2020-2021)'!E666</f>
        <v>0</v>
      </c>
      <c r="E486" s="61">
        <f>'Прилож.4 (Ведомств. 2020-2021)'!F666</f>
        <v>0</v>
      </c>
    </row>
    <row r="487" spans="1:5" s="176" customFormat="1" ht="31.5" x14ac:dyDescent="0.25">
      <c r="A487" s="182" t="s">
        <v>556</v>
      </c>
      <c r="B487" s="183" t="s">
        <v>557</v>
      </c>
      <c r="C487" s="184"/>
      <c r="D487" s="178">
        <f>D488</f>
        <v>5</v>
      </c>
      <c r="E487" s="178">
        <f>E488</f>
        <v>5</v>
      </c>
    </row>
    <row r="488" spans="1:5" s="176" customFormat="1" ht="31.5" x14ac:dyDescent="0.25">
      <c r="A488" s="182" t="s">
        <v>133</v>
      </c>
      <c r="B488" s="183" t="s">
        <v>557</v>
      </c>
      <c r="C488" s="184">
        <v>200</v>
      </c>
      <c r="D488" s="178">
        <f>'Прилож.4 (Ведомств. 2020-2021)'!E140</f>
        <v>5</v>
      </c>
      <c r="E488" s="178">
        <f>'Прилож.4 (Ведомств. 2020-2021)'!F140</f>
        <v>5</v>
      </c>
    </row>
    <row r="489" spans="1:5" ht="31.5" hidden="1" x14ac:dyDescent="0.25">
      <c r="A489" s="57" t="s">
        <v>455</v>
      </c>
      <c r="B489" s="59" t="s">
        <v>259</v>
      </c>
      <c r="C489" s="63"/>
      <c r="D489" s="62">
        <f>D490+D492+D494+D496</f>
        <v>0</v>
      </c>
      <c r="E489" s="62">
        <f>E490+E492+E494+E496</f>
        <v>0</v>
      </c>
    </row>
    <row r="490" spans="1:5" ht="31.5" hidden="1" x14ac:dyDescent="0.25">
      <c r="A490" s="38" t="s">
        <v>82</v>
      </c>
      <c r="B490" s="60" t="s">
        <v>260</v>
      </c>
      <c r="C490" s="63"/>
      <c r="D490" s="61">
        <f>D491</f>
        <v>0</v>
      </c>
      <c r="E490" s="61">
        <f>E491</f>
        <v>0</v>
      </c>
    </row>
    <row r="491" spans="1:5" ht="31.5" hidden="1" x14ac:dyDescent="0.25">
      <c r="A491" s="65" t="s">
        <v>12</v>
      </c>
      <c r="B491" s="60" t="s">
        <v>260</v>
      </c>
      <c r="C491" s="63">
        <v>600</v>
      </c>
      <c r="D491" s="61">
        <f>'Прилож.4 (Ведомств. 2020-2021)'!E669</f>
        <v>0</v>
      </c>
      <c r="E491" s="61">
        <f>'Прилож.4 (Ведомств. 2020-2021)'!F669</f>
        <v>0</v>
      </c>
    </row>
    <row r="492" spans="1:5" ht="31.5" hidden="1" x14ac:dyDescent="0.25">
      <c r="A492" s="38" t="s">
        <v>83</v>
      </c>
      <c r="B492" s="60" t="s">
        <v>262</v>
      </c>
      <c r="C492" s="104"/>
      <c r="D492" s="61">
        <f>D493</f>
        <v>0</v>
      </c>
      <c r="E492" s="61">
        <f>E493</f>
        <v>0</v>
      </c>
    </row>
    <row r="493" spans="1:5" ht="31.5" hidden="1" x14ac:dyDescent="0.25">
      <c r="A493" s="65" t="s">
        <v>12</v>
      </c>
      <c r="B493" s="60" t="s">
        <v>262</v>
      </c>
      <c r="C493" s="63">
        <v>600</v>
      </c>
      <c r="D493" s="61"/>
      <c r="E493" s="61"/>
    </row>
    <row r="494" spans="1:5" ht="31.5" hidden="1" x14ac:dyDescent="0.25">
      <c r="A494" s="65" t="s">
        <v>126</v>
      </c>
      <c r="B494" s="60" t="s">
        <v>266</v>
      </c>
      <c r="C494" s="63"/>
      <c r="D494" s="61">
        <f>D495</f>
        <v>0</v>
      </c>
      <c r="E494" s="61">
        <f>E495</f>
        <v>0</v>
      </c>
    </row>
    <row r="495" spans="1:5" ht="31.5" hidden="1" x14ac:dyDescent="0.25">
      <c r="A495" s="56" t="s">
        <v>133</v>
      </c>
      <c r="B495" s="60" t="s">
        <v>266</v>
      </c>
      <c r="C495" s="63">
        <v>200</v>
      </c>
      <c r="D495" s="61"/>
      <c r="E495" s="61"/>
    </row>
    <row r="496" spans="1:5" ht="31.5" hidden="1" x14ac:dyDescent="0.25">
      <c r="A496" s="65" t="s">
        <v>127</v>
      </c>
      <c r="B496" s="60" t="s">
        <v>263</v>
      </c>
      <c r="C496" s="104"/>
      <c r="D496" s="61">
        <f>D497</f>
        <v>0</v>
      </c>
      <c r="E496" s="61">
        <f>E497</f>
        <v>0</v>
      </c>
    </row>
    <row r="497" spans="1:5" ht="31.5" hidden="1" x14ac:dyDescent="0.25">
      <c r="A497" s="56" t="s">
        <v>133</v>
      </c>
      <c r="B497" s="60" t="s">
        <v>263</v>
      </c>
      <c r="C497" s="63">
        <v>200</v>
      </c>
      <c r="D497" s="61">
        <f>'Прилож.4 (Ведомств. 2020-2021)'!E317</f>
        <v>0</v>
      </c>
      <c r="E497" s="61">
        <f>'Прилож.4 (Ведомств. 2020-2021)'!F317</f>
        <v>0</v>
      </c>
    </row>
    <row r="498" spans="1:5" hidden="1" x14ac:dyDescent="0.25">
      <c r="A498" s="57" t="s">
        <v>428</v>
      </c>
      <c r="B498" s="59" t="s">
        <v>271</v>
      </c>
      <c r="C498" s="104"/>
      <c r="D498" s="62">
        <f>D503+D506+D508+D499+D501</f>
        <v>0</v>
      </c>
      <c r="E498" s="62">
        <f>E503+E506+E508+E499+E501</f>
        <v>0</v>
      </c>
    </row>
    <row r="499" spans="1:5" ht="31.5" hidden="1" x14ac:dyDescent="0.25">
      <c r="A499" s="123" t="s">
        <v>526</v>
      </c>
      <c r="B499" s="60" t="s">
        <v>430</v>
      </c>
      <c r="C499" s="104"/>
      <c r="D499" s="61">
        <f>D500</f>
        <v>0</v>
      </c>
      <c r="E499" s="61">
        <f>E500</f>
        <v>0</v>
      </c>
    </row>
    <row r="500" spans="1:5" ht="31.5" hidden="1" x14ac:dyDescent="0.25">
      <c r="A500" s="56" t="s">
        <v>133</v>
      </c>
      <c r="B500" s="60" t="s">
        <v>430</v>
      </c>
      <c r="C500" s="63">
        <v>200</v>
      </c>
      <c r="D500" s="61">
        <f>'Прилож.4 (Ведомств. 2020-2021)'!E275</f>
        <v>0</v>
      </c>
      <c r="E500" s="61">
        <f>'Прилож.4 (Ведомств. 2020-2021)'!F275</f>
        <v>0</v>
      </c>
    </row>
    <row r="501" spans="1:5" ht="31.5" hidden="1" x14ac:dyDescent="0.25">
      <c r="A501" s="56" t="s">
        <v>431</v>
      </c>
      <c r="B501" s="60" t="s">
        <v>432</v>
      </c>
      <c r="C501" s="63"/>
      <c r="D501" s="61">
        <f>D502</f>
        <v>0</v>
      </c>
      <c r="E501" s="61">
        <f>E502</f>
        <v>0</v>
      </c>
    </row>
    <row r="502" spans="1:5" ht="31.5" hidden="1" x14ac:dyDescent="0.25">
      <c r="A502" s="122" t="s">
        <v>133</v>
      </c>
      <c r="B502" s="60" t="s">
        <v>432</v>
      </c>
      <c r="C502" s="63">
        <v>200</v>
      </c>
      <c r="D502" s="61">
        <f>'Прилож.4 (Ведомств. 2020-2021)'!E277</f>
        <v>0</v>
      </c>
      <c r="E502" s="61">
        <f>'Прилож.4 (Ведомств. 2020-2021)'!F277</f>
        <v>0</v>
      </c>
    </row>
    <row r="503" spans="1:5" ht="31.5" hidden="1" x14ac:dyDescent="0.25">
      <c r="A503" s="38" t="s">
        <v>84</v>
      </c>
      <c r="B503" s="60" t="s">
        <v>267</v>
      </c>
      <c r="C503" s="104"/>
      <c r="D503" s="61">
        <f>D504</f>
        <v>0</v>
      </c>
      <c r="E503" s="61">
        <f>E504</f>
        <v>0</v>
      </c>
    </row>
    <row r="504" spans="1:5" hidden="1" x14ac:dyDescent="0.25">
      <c r="A504" s="65" t="s">
        <v>294</v>
      </c>
      <c r="B504" s="60" t="s">
        <v>433</v>
      </c>
      <c r="C504" s="63"/>
      <c r="D504" s="61">
        <f>D505</f>
        <v>0</v>
      </c>
      <c r="E504" s="61">
        <f>E505</f>
        <v>0</v>
      </c>
    </row>
    <row r="505" spans="1:5" hidden="1" x14ac:dyDescent="0.25">
      <c r="A505" s="65" t="s">
        <v>25</v>
      </c>
      <c r="B505" s="60" t="s">
        <v>433</v>
      </c>
      <c r="C505" s="63">
        <v>800</v>
      </c>
      <c r="D505" s="61">
        <f>'Прилож.4 (Ведомств. 2020-2021)'!E280</f>
        <v>0</v>
      </c>
      <c r="E505" s="61">
        <f>'Прилож.4 (Ведомств. 2020-2021)'!F280</f>
        <v>0</v>
      </c>
    </row>
    <row r="506" spans="1:5" ht="31.5" hidden="1" x14ac:dyDescent="0.25">
      <c r="A506" s="38" t="s">
        <v>85</v>
      </c>
      <c r="B506" s="60" t="s">
        <v>268</v>
      </c>
      <c r="C506" s="161"/>
      <c r="D506" s="61">
        <f>D507</f>
        <v>0</v>
      </c>
      <c r="E506" s="61">
        <f>E507</f>
        <v>0</v>
      </c>
    </row>
    <row r="507" spans="1:5" ht="47.25" hidden="1" x14ac:dyDescent="0.25">
      <c r="A507" s="56" t="s">
        <v>42</v>
      </c>
      <c r="B507" s="60" t="s">
        <v>268</v>
      </c>
      <c r="C507" s="63">
        <v>400</v>
      </c>
      <c r="D507" s="61">
        <f>'Прилож.4 (Ведомств. 2020-2021)'!E282</f>
        <v>0</v>
      </c>
      <c r="E507" s="61">
        <f>'Прилож.4 (Ведомств. 2020-2021)'!F282</f>
        <v>0</v>
      </c>
    </row>
    <row r="508" spans="1:5" hidden="1" x14ac:dyDescent="0.25">
      <c r="A508" s="56" t="s">
        <v>269</v>
      </c>
      <c r="B508" s="60" t="s">
        <v>270</v>
      </c>
      <c r="C508" s="63"/>
      <c r="D508" s="61">
        <f>D509</f>
        <v>0</v>
      </c>
      <c r="E508" s="61">
        <f>E509</f>
        <v>0</v>
      </c>
    </row>
    <row r="509" spans="1:5" ht="47.25" hidden="1" x14ac:dyDescent="0.25">
      <c r="A509" s="56" t="s">
        <v>42</v>
      </c>
      <c r="B509" s="60" t="s">
        <v>270</v>
      </c>
      <c r="C509" s="63">
        <v>400</v>
      </c>
      <c r="D509" s="61">
        <f>'Прилож.4 (Ведомств. 2020-2021)'!E284</f>
        <v>0</v>
      </c>
      <c r="E509" s="61">
        <f>'Прилож.4 (Ведомств. 2020-2021)'!F284</f>
        <v>0</v>
      </c>
    </row>
    <row r="510" spans="1:5" s="54" customFormat="1" ht="6" customHeight="1" x14ac:dyDescent="0.25">
      <c r="A510" s="56"/>
      <c r="B510" s="60"/>
      <c r="C510" s="63"/>
      <c r="D510" s="61"/>
      <c r="E510" s="61"/>
    </row>
    <row r="511" spans="1:5" ht="78.75" x14ac:dyDescent="0.25">
      <c r="A511" s="147" t="s">
        <v>542</v>
      </c>
      <c r="B511" s="144" t="s">
        <v>434</v>
      </c>
      <c r="C511" s="148"/>
      <c r="D511" s="145">
        <f>D512+D514+D516+D518+D520+D522+D524+D529</f>
        <v>43214.7</v>
      </c>
      <c r="E511" s="145">
        <f>E512+E514+E516+E518+E520+E522+E524+E529</f>
        <v>43214.7</v>
      </c>
    </row>
    <row r="512" spans="1:5" hidden="1" x14ac:dyDescent="0.25">
      <c r="A512" s="56" t="s">
        <v>435</v>
      </c>
      <c r="B512" s="60" t="s">
        <v>436</v>
      </c>
      <c r="C512" s="63"/>
      <c r="D512" s="61">
        <f>D513</f>
        <v>0</v>
      </c>
      <c r="E512" s="61">
        <f>E513</f>
        <v>0</v>
      </c>
    </row>
    <row r="513" spans="1:5" ht="31.5" hidden="1" x14ac:dyDescent="0.25">
      <c r="A513" s="56" t="s">
        <v>133</v>
      </c>
      <c r="B513" s="60" t="s">
        <v>436</v>
      </c>
      <c r="C513" s="63">
        <v>200</v>
      </c>
      <c r="D513" s="61">
        <f>'Прилож.4 (Ведомств. 2020-2021)'!E287</f>
        <v>0</v>
      </c>
      <c r="E513" s="61">
        <f>'Прилож.4 (Ведомств. 2020-2021)'!F287</f>
        <v>0</v>
      </c>
    </row>
    <row r="514" spans="1:5" hidden="1" x14ac:dyDescent="0.25">
      <c r="A514" s="56" t="s">
        <v>437</v>
      </c>
      <c r="B514" s="60" t="s">
        <v>438</v>
      </c>
      <c r="C514" s="63"/>
      <c r="D514" s="61">
        <f>D515</f>
        <v>0</v>
      </c>
      <c r="E514" s="61">
        <f>E515</f>
        <v>0</v>
      </c>
    </row>
    <row r="515" spans="1:5" ht="31.5" hidden="1" x14ac:dyDescent="0.25">
      <c r="A515" s="56" t="s">
        <v>133</v>
      </c>
      <c r="B515" s="60" t="s">
        <v>438</v>
      </c>
      <c r="C515" s="63">
        <v>200</v>
      </c>
      <c r="D515" s="61">
        <f>'Прилож.4 (Ведомств. 2020-2021)'!E289</f>
        <v>0</v>
      </c>
      <c r="E515" s="61">
        <f>'Прилож.4 (Ведомств. 2020-2021)'!F289</f>
        <v>0</v>
      </c>
    </row>
    <row r="516" spans="1:5" x14ac:dyDescent="0.25">
      <c r="A516" s="56" t="s">
        <v>439</v>
      </c>
      <c r="B516" s="60" t="s">
        <v>440</v>
      </c>
      <c r="C516" s="63"/>
      <c r="D516" s="61">
        <f>D517</f>
        <v>22600</v>
      </c>
      <c r="E516" s="61">
        <f>E517</f>
        <v>22600</v>
      </c>
    </row>
    <row r="517" spans="1:5" ht="31.5" x14ac:dyDescent="0.25">
      <c r="A517" s="65" t="s">
        <v>12</v>
      </c>
      <c r="B517" s="60" t="s">
        <v>440</v>
      </c>
      <c r="C517" s="63">
        <v>600</v>
      </c>
      <c r="D517" s="61">
        <f>'Прилож.4 (Ведомств. 2020-2021)'!E291</f>
        <v>22600</v>
      </c>
      <c r="E517" s="61">
        <f>'Прилож.4 (Ведомств. 2020-2021)'!F291</f>
        <v>22600</v>
      </c>
    </row>
    <row r="518" spans="1:5" x14ac:dyDescent="0.25">
      <c r="A518" s="56" t="s">
        <v>441</v>
      </c>
      <c r="B518" s="60" t="s">
        <v>442</v>
      </c>
      <c r="C518" s="63"/>
      <c r="D518" s="61">
        <f>D519</f>
        <v>3600</v>
      </c>
      <c r="E518" s="61">
        <f>E519</f>
        <v>3600</v>
      </c>
    </row>
    <row r="519" spans="1:5" ht="31.5" x14ac:dyDescent="0.25">
      <c r="A519" s="65" t="s">
        <v>12</v>
      </c>
      <c r="B519" s="60" t="s">
        <v>442</v>
      </c>
      <c r="C519" s="63">
        <v>600</v>
      </c>
      <c r="D519" s="61">
        <f>'Прилож.4 (Ведомств. 2020-2021)'!E293</f>
        <v>3600</v>
      </c>
      <c r="E519" s="61">
        <f>'Прилож.4 (Ведомств. 2020-2021)'!F293</f>
        <v>3600</v>
      </c>
    </row>
    <row r="520" spans="1:5" ht="31.5" x14ac:dyDescent="0.25">
      <c r="A520" s="56" t="s">
        <v>443</v>
      </c>
      <c r="B520" s="60" t="s">
        <v>444</v>
      </c>
      <c r="C520" s="63"/>
      <c r="D520" s="61">
        <f>D521</f>
        <v>3248.7</v>
      </c>
      <c r="E520" s="61">
        <f>E521</f>
        <v>3248.7</v>
      </c>
    </row>
    <row r="521" spans="1:5" ht="31.5" x14ac:dyDescent="0.25">
      <c r="A521" s="65" t="s">
        <v>12</v>
      </c>
      <c r="B521" s="60" t="s">
        <v>444</v>
      </c>
      <c r="C521" s="63">
        <v>600</v>
      </c>
      <c r="D521" s="61">
        <f>'Прилож.4 (Ведомств. 2020-2021)'!E295</f>
        <v>3248.7</v>
      </c>
      <c r="E521" s="61">
        <f>'Прилож.4 (Ведомств. 2020-2021)'!F295</f>
        <v>3248.7</v>
      </c>
    </row>
    <row r="522" spans="1:5" ht="31.5" x14ac:dyDescent="0.25">
      <c r="A522" s="56" t="s">
        <v>445</v>
      </c>
      <c r="B522" s="60" t="s">
        <v>446</v>
      </c>
      <c r="C522" s="63"/>
      <c r="D522" s="61">
        <f>D523</f>
        <v>12711</v>
      </c>
      <c r="E522" s="61">
        <f>E523</f>
        <v>12711</v>
      </c>
    </row>
    <row r="523" spans="1:5" ht="31.5" x14ac:dyDescent="0.25">
      <c r="A523" s="65" t="s">
        <v>12</v>
      </c>
      <c r="B523" s="60" t="s">
        <v>446</v>
      </c>
      <c r="C523" s="63">
        <v>600</v>
      </c>
      <c r="D523" s="61">
        <f>'Прилож.4 (Ведомств. 2020-2021)'!E297</f>
        <v>12711</v>
      </c>
      <c r="E523" s="61">
        <f>'Прилож.4 (Ведомств. 2020-2021)'!F297</f>
        <v>12711</v>
      </c>
    </row>
    <row r="524" spans="1:5" ht="31.5" x14ac:dyDescent="0.25">
      <c r="A524" s="56" t="s">
        <v>447</v>
      </c>
      <c r="B524" s="60" t="s">
        <v>448</v>
      </c>
      <c r="C524" s="63"/>
      <c r="D524" s="61">
        <f>D525+D527</f>
        <v>620</v>
      </c>
      <c r="E524" s="61">
        <f>E525+E527</f>
        <v>620</v>
      </c>
    </row>
    <row r="525" spans="1:5" hidden="1" x14ac:dyDescent="0.25">
      <c r="A525" s="56" t="s">
        <v>294</v>
      </c>
      <c r="B525" s="60" t="s">
        <v>449</v>
      </c>
      <c r="C525" s="63"/>
      <c r="D525" s="61">
        <f>D526</f>
        <v>0</v>
      </c>
      <c r="E525" s="61">
        <f>E526</f>
        <v>0</v>
      </c>
    </row>
    <row r="526" spans="1:5" ht="31.5" hidden="1" x14ac:dyDescent="0.25">
      <c r="A526" s="56" t="s">
        <v>133</v>
      </c>
      <c r="B526" s="60" t="s">
        <v>449</v>
      </c>
      <c r="C526" s="63">
        <v>200</v>
      </c>
      <c r="D526" s="61">
        <f>'Прилож.4 (Ведомств. 2020-2021)'!E300</f>
        <v>0</v>
      </c>
      <c r="E526" s="61">
        <f>'Прилож.4 (Ведомств. 2020-2021)'!F300</f>
        <v>0</v>
      </c>
    </row>
    <row r="527" spans="1:5" ht="78.75" x14ac:dyDescent="0.25">
      <c r="A527" s="56" t="s">
        <v>450</v>
      </c>
      <c r="B527" s="60" t="s">
        <v>451</v>
      </c>
      <c r="C527" s="63"/>
      <c r="D527" s="61">
        <f>D528</f>
        <v>620</v>
      </c>
      <c r="E527" s="61">
        <f>E528</f>
        <v>620</v>
      </c>
    </row>
    <row r="528" spans="1:5" ht="31.5" x14ac:dyDescent="0.25">
      <c r="A528" s="56" t="s">
        <v>133</v>
      </c>
      <c r="B528" s="60" t="s">
        <v>451</v>
      </c>
      <c r="C528" s="63">
        <v>200</v>
      </c>
      <c r="D528" s="61">
        <f>'Прилож.4 (Ведомств. 2020-2021)'!E302</f>
        <v>620</v>
      </c>
      <c r="E528" s="61">
        <f>'Прилож.4 (Ведомств. 2020-2021)'!F302</f>
        <v>620</v>
      </c>
    </row>
    <row r="529" spans="1:5" ht="31.5" x14ac:dyDescent="0.25">
      <c r="A529" s="56" t="s">
        <v>452</v>
      </c>
      <c r="B529" s="60" t="s">
        <v>453</v>
      </c>
      <c r="C529" s="63"/>
      <c r="D529" s="61">
        <f>D530</f>
        <v>435</v>
      </c>
      <c r="E529" s="61">
        <f>E530</f>
        <v>435</v>
      </c>
    </row>
    <row r="530" spans="1:5" ht="31.5" x14ac:dyDescent="0.25">
      <c r="A530" s="65" t="s">
        <v>12</v>
      </c>
      <c r="B530" s="60" t="s">
        <v>453</v>
      </c>
      <c r="C530" s="63">
        <v>600</v>
      </c>
      <c r="D530" s="61">
        <f>'Прилож.4 (Ведомств. 2020-2021)'!E304</f>
        <v>435</v>
      </c>
      <c r="E530" s="61">
        <f>'Прилож.4 (Ведомств. 2020-2021)'!F304</f>
        <v>435</v>
      </c>
    </row>
    <row r="531" spans="1:5" ht="6" customHeight="1" x14ac:dyDescent="0.25">
      <c r="A531" s="56"/>
      <c r="B531" s="60"/>
      <c r="C531" s="63"/>
      <c r="D531" s="61"/>
      <c r="E531" s="61"/>
    </row>
    <row r="532" spans="1:5" x14ac:dyDescent="0.25">
      <c r="A532" s="127" t="s">
        <v>32</v>
      </c>
      <c r="B532" s="144" t="s">
        <v>129</v>
      </c>
      <c r="C532" s="148"/>
      <c r="D532" s="145">
        <f>D533+D536+D538+D541+D543+D551+D553+D557+D563+D566+D569+D574+D580+D583+D586+D590+D593+D555+D560</f>
        <v>381066.3</v>
      </c>
      <c r="E532" s="194">
        <f>E533+E536+E538+E541+E543+E551+E553+E557+E563+E566+E569+E574+E580+E583+E586+E590+E593+E555+E560</f>
        <v>415974.1</v>
      </c>
    </row>
    <row r="533" spans="1:5" ht="31.5" x14ac:dyDescent="0.25">
      <c r="A533" s="6" t="s">
        <v>527</v>
      </c>
      <c r="B533" s="60" t="s">
        <v>132</v>
      </c>
      <c r="C533" s="45"/>
      <c r="D533" s="61">
        <f>D534+D535</f>
        <v>3000</v>
      </c>
      <c r="E533" s="61">
        <f>E534+E535</f>
        <v>3000</v>
      </c>
    </row>
    <row r="534" spans="1:5" ht="63" customHeight="1" x14ac:dyDescent="0.25">
      <c r="A534" s="6" t="s">
        <v>86</v>
      </c>
      <c r="B534" s="60" t="s">
        <v>132</v>
      </c>
      <c r="C534" s="63">
        <v>100</v>
      </c>
      <c r="D534" s="61">
        <f>'Прилож.4 (Ведомств. 2020-2021)'!E26</f>
        <v>3000</v>
      </c>
      <c r="E534" s="61">
        <f>'Прилож.4 (Ведомств. 2020-2021)'!F26</f>
        <v>3000</v>
      </c>
    </row>
    <row r="535" spans="1:5" hidden="1" x14ac:dyDescent="0.25">
      <c r="A535" s="89" t="s">
        <v>25</v>
      </c>
      <c r="B535" s="60" t="s">
        <v>132</v>
      </c>
      <c r="C535" s="63">
        <v>800</v>
      </c>
      <c r="D535" s="61">
        <f>'Прилож.4 (Ведомств. 2020-2021)'!E27</f>
        <v>0</v>
      </c>
      <c r="E535" s="61">
        <f>'Прилож.4 (Ведомств. 2020-2021)'!F27</f>
        <v>0</v>
      </c>
    </row>
    <row r="536" spans="1:5" ht="31.5" x14ac:dyDescent="0.25">
      <c r="A536" s="6" t="s">
        <v>87</v>
      </c>
      <c r="B536" s="60" t="s">
        <v>245</v>
      </c>
      <c r="C536" s="63"/>
      <c r="D536" s="61">
        <f>D537</f>
        <v>7800</v>
      </c>
      <c r="E536" s="61">
        <f>E537</f>
        <v>7800</v>
      </c>
    </row>
    <row r="537" spans="1:5" ht="63.95" customHeight="1" x14ac:dyDescent="0.25">
      <c r="A537" s="6" t="s">
        <v>86</v>
      </c>
      <c r="B537" s="60" t="s">
        <v>245</v>
      </c>
      <c r="C537" s="63">
        <v>100</v>
      </c>
      <c r="D537" s="61">
        <f>'Прилож.4 (Ведомств. 2020-2021)'!E143</f>
        <v>7800</v>
      </c>
      <c r="E537" s="61">
        <f>'Прилож.4 (Ведомств. 2020-2021)'!F143</f>
        <v>7800</v>
      </c>
    </row>
    <row r="538" spans="1:5" ht="31.5" x14ac:dyDescent="0.25">
      <c r="A538" s="6" t="s">
        <v>88</v>
      </c>
      <c r="B538" s="60" t="s">
        <v>130</v>
      </c>
      <c r="C538" s="63"/>
      <c r="D538" s="61">
        <f>D539+D540</f>
        <v>2720.6</v>
      </c>
      <c r="E538" s="61">
        <f>E539+E540</f>
        <v>2330.6</v>
      </c>
    </row>
    <row r="539" spans="1:5" s="26" customFormat="1" ht="78.75" x14ac:dyDescent="0.25">
      <c r="A539" s="6" t="s">
        <v>86</v>
      </c>
      <c r="B539" s="60" t="s">
        <v>130</v>
      </c>
      <c r="C539" s="63">
        <v>100</v>
      </c>
      <c r="D539" s="61">
        <f>'Прилож.4 (Ведомств. 2020-2021)'!E15</f>
        <v>2720.6</v>
      </c>
      <c r="E539" s="61">
        <f>'Прилож.4 (Ведомств. 2020-2021)'!F15</f>
        <v>2330.6</v>
      </c>
    </row>
    <row r="540" spans="1:5" s="26" customFormat="1" ht="31.5" hidden="1" x14ac:dyDescent="0.25">
      <c r="A540" s="56" t="s">
        <v>133</v>
      </c>
      <c r="B540" s="60" t="s">
        <v>130</v>
      </c>
      <c r="C540" s="63">
        <v>200</v>
      </c>
      <c r="D540" s="61">
        <f>'Прилож.4 (Ведомств. 2020-2021)'!E16</f>
        <v>0</v>
      </c>
      <c r="E540" s="61">
        <f>'Прилож.4 (Ведомств. 2020-2021)'!F16</f>
        <v>0</v>
      </c>
    </row>
    <row r="541" spans="1:5" ht="47.25" hidden="1" x14ac:dyDescent="0.25">
      <c r="A541" s="31" t="s">
        <v>113</v>
      </c>
      <c r="B541" s="13" t="s">
        <v>246</v>
      </c>
      <c r="C541" s="14"/>
      <c r="D541" s="61">
        <f>D542</f>
        <v>0</v>
      </c>
      <c r="E541" s="61">
        <f>E542</f>
        <v>0</v>
      </c>
    </row>
    <row r="542" spans="1:5" ht="31.5" hidden="1" x14ac:dyDescent="0.25">
      <c r="A542" s="31" t="s">
        <v>133</v>
      </c>
      <c r="B542" s="13" t="s">
        <v>246</v>
      </c>
      <c r="C542" s="14" t="s">
        <v>35</v>
      </c>
      <c r="D542" s="61">
        <f>'Прилож.4 (Ведомств. 2020-2021)'!E145</f>
        <v>0</v>
      </c>
      <c r="E542" s="61">
        <f>'Прилож.4 (Ведомств. 2020-2021)'!F145</f>
        <v>0</v>
      </c>
    </row>
    <row r="543" spans="1:5" ht="31.5" hidden="1" x14ac:dyDescent="0.25">
      <c r="A543" s="6" t="s">
        <v>89</v>
      </c>
      <c r="B543" s="60" t="s">
        <v>247</v>
      </c>
      <c r="C543" s="63"/>
      <c r="D543" s="61">
        <f>D544+D546+D549</f>
        <v>0</v>
      </c>
      <c r="E543" s="61">
        <f>E544+E546+E549</f>
        <v>0</v>
      </c>
    </row>
    <row r="544" spans="1:5" ht="63" hidden="1" x14ac:dyDescent="0.25">
      <c r="A544" s="6" t="s">
        <v>496</v>
      </c>
      <c r="B544" s="60" t="s">
        <v>248</v>
      </c>
      <c r="C544" s="63"/>
      <c r="D544" s="61">
        <f>D545</f>
        <v>0</v>
      </c>
      <c r="E544" s="61">
        <f>E545</f>
        <v>0</v>
      </c>
    </row>
    <row r="545" spans="1:5" hidden="1" x14ac:dyDescent="0.25">
      <c r="A545" s="6" t="s">
        <v>65</v>
      </c>
      <c r="B545" s="60" t="s">
        <v>248</v>
      </c>
      <c r="C545" s="63">
        <v>300</v>
      </c>
      <c r="D545" s="61">
        <f>'Прилож.4 (Ведомств. 2020-2021)'!E527</f>
        <v>0</v>
      </c>
      <c r="E545" s="61">
        <f>'Прилож.4 (Ведомств. 2020-2021)'!F527</f>
        <v>0</v>
      </c>
    </row>
    <row r="546" spans="1:5" ht="63" hidden="1" x14ac:dyDescent="0.25">
      <c r="A546" s="6" t="s">
        <v>409</v>
      </c>
      <c r="B546" s="60" t="s">
        <v>249</v>
      </c>
      <c r="C546" s="63"/>
      <c r="D546" s="61">
        <f>D547+D548</f>
        <v>0</v>
      </c>
      <c r="E546" s="61">
        <f>E547+E548</f>
        <v>0</v>
      </c>
    </row>
    <row r="547" spans="1:5" ht="31.5" hidden="1" x14ac:dyDescent="0.25">
      <c r="A547" s="6" t="s">
        <v>133</v>
      </c>
      <c r="B547" s="60" t="s">
        <v>249</v>
      </c>
      <c r="C547" s="63">
        <v>200</v>
      </c>
      <c r="D547" s="61">
        <f>'Прилож.4 (Ведомств. 2020-2021)'!E147</f>
        <v>0</v>
      </c>
      <c r="E547" s="61">
        <f>'Прилож.4 (Ведомств. 2020-2021)'!F147</f>
        <v>0</v>
      </c>
    </row>
    <row r="548" spans="1:5" hidden="1" x14ac:dyDescent="0.25">
      <c r="A548" s="56" t="s">
        <v>65</v>
      </c>
      <c r="B548" s="60" t="s">
        <v>249</v>
      </c>
      <c r="C548" s="63">
        <v>300</v>
      </c>
      <c r="D548" s="61">
        <f>'Прилож.4 (Ведомств. 2020-2021)'!E148</f>
        <v>0</v>
      </c>
      <c r="E548" s="61">
        <f>'Прилож.4 (Ведомств. 2020-2021)'!F148</f>
        <v>0</v>
      </c>
    </row>
    <row r="549" spans="1:5" ht="63" hidden="1" x14ac:dyDescent="0.25">
      <c r="A549" s="6" t="s">
        <v>410</v>
      </c>
      <c r="B549" s="60" t="s">
        <v>250</v>
      </c>
      <c r="C549" s="63"/>
      <c r="D549" s="61">
        <f>D550</f>
        <v>0</v>
      </c>
      <c r="E549" s="61">
        <f>E550</f>
        <v>0</v>
      </c>
    </row>
    <row r="550" spans="1:5" hidden="1" x14ac:dyDescent="0.25">
      <c r="A550" s="6" t="s">
        <v>65</v>
      </c>
      <c r="B550" s="60" t="s">
        <v>250</v>
      </c>
      <c r="C550" s="63">
        <v>300</v>
      </c>
      <c r="D550" s="61">
        <f>'Прилож.4 (Ведомств. 2020-2021)'!E150</f>
        <v>0</v>
      </c>
      <c r="E550" s="61">
        <f>'Прилож.4 (Ведомств. 2020-2021)'!F150</f>
        <v>0</v>
      </c>
    </row>
    <row r="551" spans="1:5" ht="47.25" x14ac:dyDescent="0.25">
      <c r="A551" s="6" t="s">
        <v>278</v>
      </c>
      <c r="B551" s="60" t="s">
        <v>279</v>
      </c>
      <c r="C551" s="63"/>
      <c r="D551" s="61">
        <f>D552</f>
        <v>162.6</v>
      </c>
      <c r="E551" s="61">
        <f>E552</f>
        <v>170</v>
      </c>
    </row>
    <row r="552" spans="1:5" ht="31.5" x14ac:dyDescent="0.25">
      <c r="A552" s="6" t="s">
        <v>133</v>
      </c>
      <c r="B552" s="60" t="s">
        <v>279</v>
      </c>
      <c r="C552" s="63">
        <v>200</v>
      </c>
      <c r="D552" s="61">
        <f>'Прилож.4 (Ведомств. 2020-2021)'!E152</f>
        <v>162.6</v>
      </c>
      <c r="E552" s="61">
        <f>'Прилож.4 (Ведомств. 2020-2021)'!F152</f>
        <v>170</v>
      </c>
    </row>
    <row r="553" spans="1:5" ht="78.75" hidden="1" x14ac:dyDescent="0.25">
      <c r="A553" s="6" t="s">
        <v>411</v>
      </c>
      <c r="B553" s="60" t="s">
        <v>251</v>
      </c>
      <c r="C553" s="63"/>
      <c r="D553" s="61">
        <f>D554</f>
        <v>0</v>
      </c>
      <c r="E553" s="61">
        <f>E554</f>
        <v>0</v>
      </c>
    </row>
    <row r="554" spans="1:5" hidden="1" x14ac:dyDescent="0.25">
      <c r="A554" s="6" t="s">
        <v>65</v>
      </c>
      <c r="B554" s="60" t="s">
        <v>251</v>
      </c>
      <c r="C554" s="63">
        <v>300</v>
      </c>
      <c r="D554" s="61">
        <f>'Прилож.4 (Ведомств. 2020-2021)'!E154</f>
        <v>0</v>
      </c>
      <c r="E554" s="61">
        <f>'Прилож.4 (Ведомств. 2020-2021)'!F154</f>
        <v>0</v>
      </c>
    </row>
    <row r="555" spans="1:5" s="54" customFormat="1" ht="78.75" x14ac:dyDescent="0.25">
      <c r="A555" s="6" t="s">
        <v>547</v>
      </c>
      <c r="B555" s="60" t="s">
        <v>548</v>
      </c>
      <c r="C555" s="63"/>
      <c r="D555" s="61">
        <f>D556</f>
        <v>834.5</v>
      </c>
      <c r="E555" s="61">
        <f>E556</f>
        <v>834.5</v>
      </c>
    </row>
    <row r="556" spans="1:5" s="54" customFormat="1" x14ac:dyDescent="0.25">
      <c r="A556" s="6" t="s">
        <v>65</v>
      </c>
      <c r="B556" s="60" t="s">
        <v>548</v>
      </c>
      <c r="C556" s="63">
        <v>300</v>
      </c>
      <c r="D556" s="61">
        <f>'Прилож.4 (Ведомств. 2020-2021)'!E156</f>
        <v>834.5</v>
      </c>
      <c r="E556" s="61">
        <f>'Прилож.4 (Ведомств. 2020-2021)'!F156</f>
        <v>834.5</v>
      </c>
    </row>
    <row r="557" spans="1:5" ht="78.75" x14ac:dyDescent="0.25">
      <c r="A557" s="6" t="s">
        <v>562</v>
      </c>
      <c r="B557" s="60" t="s">
        <v>252</v>
      </c>
      <c r="C557" s="63"/>
      <c r="D557" s="61">
        <f>D558+D559</f>
        <v>74.400000000000006</v>
      </c>
      <c r="E557" s="61">
        <f>E558+E559</f>
        <v>74.400000000000006</v>
      </c>
    </row>
    <row r="558" spans="1:5" ht="66" customHeight="1" x14ac:dyDescent="0.25">
      <c r="A558" s="6" t="s">
        <v>86</v>
      </c>
      <c r="B558" s="60" t="s">
        <v>252</v>
      </c>
      <c r="C558" s="63">
        <v>100</v>
      </c>
      <c r="D558" s="61">
        <f>'Прилож.4 (Ведомств. 2020-2021)'!E158</f>
        <v>73</v>
      </c>
      <c r="E558" s="61">
        <f>'Прилож.4 (Ведомств. 2020-2021)'!F158</f>
        <v>73</v>
      </c>
    </row>
    <row r="559" spans="1:5" ht="31.5" x14ac:dyDescent="0.25">
      <c r="A559" s="56" t="s">
        <v>133</v>
      </c>
      <c r="B559" s="60" t="s">
        <v>252</v>
      </c>
      <c r="C559" s="63">
        <v>200</v>
      </c>
      <c r="D559" s="61">
        <f>'Прилож.4 (Ведомств. 2020-2021)'!E159</f>
        <v>1.4</v>
      </c>
      <c r="E559" s="61">
        <f>'Прилож.4 (Ведомств. 2020-2021)'!F159</f>
        <v>1.4</v>
      </c>
    </row>
    <row r="560" spans="1:5" s="187" customFormat="1" ht="78.75" x14ac:dyDescent="0.25">
      <c r="A560" s="6" t="s">
        <v>577</v>
      </c>
      <c r="B560" s="192" t="s">
        <v>576</v>
      </c>
      <c r="C560" s="193"/>
      <c r="D560" s="178">
        <f>D561+D562</f>
        <v>9107.2999999999993</v>
      </c>
      <c r="E560" s="178">
        <f>E561+E562</f>
        <v>9107.2999999999993</v>
      </c>
    </row>
    <row r="561" spans="1:5" s="187" customFormat="1" ht="78.75" x14ac:dyDescent="0.25">
      <c r="A561" s="6" t="s">
        <v>86</v>
      </c>
      <c r="B561" s="192" t="s">
        <v>576</v>
      </c>
      <c r="C561" s="193">
        <v>100</v>
      </c>
      <c r="D561" s="178">
        <f>'Прилож.4 (Ведомств. 2020-2021)'!E326</f>
        <v>8907.2999999999993</v>
      </c>
      <c r="E561" s="178">
        <f>'Прилож.4 (Ведомств. 2020-2021)'!F326</f>
        <v>8907.2999999999993</v>
      </c>
    </row>
    <row r="562" spans="1:5" s="187" customFormat="1" ht="31.5" x14ac:dyDescent="0.25">
      <c r="A562" s="188" t="s">
        <v>133</v>
      </c>
      <c r="B562" s="192" t="s">
        <v>576</v>
      </c>
      <c r="C562" s="193">
        <v>200</v>
      </c>
      <c r="D562" s="178">
        <f>'Прилож.4 (Ведомств. 2020-2021)'!E327</f>
        <v>200</v>
      </c>
      <c r="E562" s="178">
        <f>'Прилож.4 (Ведомств. 2020-2021)'!F327</f>
        <v>200</v>
      </c>
    </row>
    <row r="563" spans="1:5" ht="78.75" x14ac:dyDescent="0.25">
      <c r="A563" s="6" t="s">
        <v>563</v>
      </c>
      <c r="B563" s="60" t="s">
        <v>253</v>
      </c>
      <c r="C563" s="63"/>
      <c r="D563" s="61">
        <f>D564+D565</f>
        <v>3548.4</v>
      </c>
      <c r="E563" s="61">
        <f>E564+E565</f>
        <v>3548.4</v>
      </c>
    </row>
    <row r="564" spans="1:5" ht="64.5" customHeight="1" x14ac:dyDescent="0.25">
      <c r="A564" s="6" t="s">
        <v>86</v>
      </c>
      <c r="B564" s="60" t="s">
        <v>253</v>
      </c>
      <c r="C564" s="63">
        <v>100</v>
      </c>
      <c r="D564" s="61">
        <f>'Прилож.4 (Ведомств. 2020-2021)'!E161</f>
        <v>3484</v>
      </c>
      <c r="E564" s="61">
        <f>'Прилож.4 (Ведомств. 2020-2021)'!F161</f>
        <v>3484</v>
      </c>
    </row>
    <row r="565" spans="1:5" ht="31.5" x14ac:dyDescent="0.25">
      <c r="A565" s="56" t="s">
        <v>133</v>
      </c>
      <c r="B565" s="60" t="s">
        <v>253</v>
      </c>
      <c r="C565" s="63">
        <v>200</v>
      </c>
      <c r="D565" s="61">
        <f>'Прилож.4 (Ведомств. 2020-2021)'!E162</f>
        <v>64.400000000000006</v>
      </c>
      <c r="E565" s="61">
        <f>'Прилож.4 (Ведомств. 2020-2021)'!F162</f>
        <v>64.400000000000006</v>
      </c>
    </row>
    <row r="566" spans="1:5" ht="82.5" customHeight="1" x14ac:dyDescent="0.25">
      <c r="A566" s="182" t="s">
        <v>564</v>
      </c>
      <c r="B566" s="60" t="s">
        <v>254</v>
      </c>
      <c r="C566" s="63"/>
      <c r="D566" s="61">
        <f>D568+D567</f>
        <v>25.8</v>
      </c>
      <c r="E566" s="61">
        <f>E568+E567</f>
        <v>25.8</v>
      </c>
    </row>
    <row r="567" spans="1:5" ht="66" hidden="1" customHeight="1" x14ac:dyDescent="0.25">
      <c r="A567" s="65" t="s">
        <v>24</v>
      </c>
      <c r="B567" s="60" t="s">
        <v>254</v>
      </c>
      <c r="C567" s="63">
        <v>100</v>
      </c>
      <c r="D567" s="61">
        <f>'Прилож.4 (Ведомств. 2020-2021)'!E164</f>
        <v>0</v>
      </c>
      <c r="E567" s="61">
        <f>'Прилож.4 (Ведомств. 2020-2021)'!F164</f>
        <v>0</v>
      </c>
    </row>
    <row r="568" spans="1:5" ht="31.5" x14ac:dyDescent="0.25">
      <c r="A568" s="56" t="s">
        <v>133</v>
      </c>
      <c r="B568" s="60" t="s">
        <v>254</v>
      </c>
      <c r="C568" s="63">
        <v>200</v>
      </c>
      <c r="D568" s="61">
        <f>'Прилож.4 (Ведомств. 2020-2021)'!E165+'Прилож.4 (Ведомств. 2020-2021)'!E308</f>
        <v>25.8</v>
      </c>
      <c r="E568" s="61">
        <f>'Прилож.4 (Ведомств. 2020-2021)'!F165+'Прилож.4 (Ведомств. 2020-2021)'!F308</f>
        <v>25.8</v>
      </c>
    </row>
    <row r="569" spans="1:5" ht="31.5" x14ac:dyDescent="0.25">
      <c r="A569" s="6" t="s">
        <v>326</v>
      </c>
      <c r="B569" s="60" t="s">
        <v>131</v>
      </c>
      <c r="C569" s="63"/>
      <c r="D569" s="61">
        <f>D570+D571+D572+D573</f>
        <v>142836.4</v>
      </c>
      <c r="E569" s="61">
        <f>E570+E571+E572+E573</f>
        <v>142696.69999999998</v>
      </c>
    </row>
    <row r="570" spans="1:5" ht="64.5" customHeight="1" x14ac:dyDescent="0.25">
      <c r="A570" s="6" t="s">
        <v>86</v>
      </c>
      <c r="B570" s="60" t="s">
        <v>131</v>
      </c>
      <c r="C570" s="63">
        <v>100</v>
      </c>
      <c r="D570" s="61">
        <f>'Прилож.4 (Ведомств. 2020-2021)'!E167+'Прилож.4 (Ведомств. 2020-2021)'!E192+'Прилож.4 (Ведомств. 2020-2021)'!E320+'Прилож.4 (Ведомств. 2020-2021)'!E18</f>
        <v>131409.69999999998</v>
      </c>
      <c r="E570" s="178">
        <f>'Прилож.4 (Ведомств. 2020-2021)'!F167+'Прилож.4 (Ведомств. 2020-2021)'!F192+'Прилож.4 (Ведомств. 2020-2021)'!F320+'Прилож.4 (Ведомств. 2020-2021)'!F18</f>
        <v>130799.69999999998</v>
      </c>
    </row>
    <row r="571" spans="1:5" ht="31.5" x14ac:dyDescent="0.25">
      <c r="A571" s="56" t="s">
        <v>133</v>
      </c>
      <c r="B571" s="60" t="s">
        <v>131</v>
      </c>
      <c r="C571" s="63">
        <v>200</v>
      </c>
      <c r="D571" s="61">
        <f>'Прилож.4 (Ведомств. 2020-2021)'!E19+'Прилож.4 (Ведомств. 2020-2021)'!E29+'Прилож.4 (Ведомств. 2020-2021)'!E168+'Прилож.4 (Ведомств. 2020-2021)'!E193+'Прилож.4 (Ведомств. 2020-2021)'!E321</f>
        <v>11361.699999999999</v>
      </c>
      <c r="E571" s="178">
        <f>'Прилож.4 (Ведомств. 2020-2021)'!F19+'Прилож.4 (Ведомств. 2020-2021)'!F29+'Прилож.4 (Ведомств. 2020-2021)'!F168+'Прилож.4 (Ведомств. 2020-2021)'!F193+'Прилож.4 (Ведомств. 2020-2021)'!F321</f>
        <v>11832</v>
      </c>
    </row>
    <row r="572" spans="1:5" hidden="1" x14ac:dyDescent="0.25">
      <c r="A572" s="6" t="s">
        <v>65</v>
      </c>
      <c r="B572" s="60" t="s">
        <v>131</v>
      </c>
      <c r="C572" s="63">
        <v>300</v>
      </c>
      <c r="D572" s="61">
        <f>'Прилож.4 (Ведомств. 2020-2021)'!E169+'Прилож.4 (Ведомств. 2020-2021)'!E194</f>
        <v>0</v>
      </c>
      <c r="E572" s="61">
        <f>'Прилож.4 (Ведомств. 2020-2021)'!F169+'Прилож.4 (Ведомств. 2020-2021)'!F194</f>
        <v>0</v>
      </c>
    </row>
    <row r="573" spans="1:5" x14ac:dyDescent="0.25">
      <c r="A573" s="65" t="s">
        <v>25</v>
      </c>
      <c r="B573" s="60" t="s">
        <v>131</v>
      </c>
      <c r="C573" s="63">
        <v>800</v>
      </c>
      <c r="D573" s="61">
        <f>'Прилож.4 (Ведомств. 2020-2021)'!E170+'Прилож.4 (Ведомств. 2020-2021)'!E322+'Прилож.4 (Ведомств. 2020-2021)'!E20</f>
        <v>65</v>
      </c>
      <c r="E573" s="61">
        <f>'Прилож.4 (Ведомств. 2020-2021)'!F170+'Прилож.4 (Ведомств. 2020-2021)'!F322+'Прилож.4 (Ведомств. 2020-2021)'!F20</f>
        <v>65</v>
      </c>
    </row>
    <row r="574" spans="1:5" ht="63" x14ac:dyDescent="0.25">
      <c r="A574" s="6" t="s">
        <v>91</v>
      </c>
      <c r="B574" s="60" t="s">
        <v>255</v>
      </c>
      <c r="C574" s="63"/>
      <c r="D574" s="61">
        <f>D575+D576+D577+D578+D579</f>
        <v>65681.5</v>
      </c>
      <c r="E574" s="61">
        <f>E575+E576+E577+E578+E579</f>
        <v>62703.1</v>
      </c>
    </row>
    <row r="575" spans="1:5" ht="65.25" customHeight="1" x14ac:dyDescent="0.25">
      <c r="A575" s="6" t="s">
        <v>86</v>
      </c>
      <c r="B575" s="60" t="s">
        <v>255</v>
      </c>
      <c r="C575" s="63">
        <v>100</v>
      </c>
      <c r="D575" s="61">
        <f>'Прилож.4 (Ведомств. 2020-2021)'!E172</f>
        <v>62736.5</v>
      </c>
      <c r="E575" s="61">
        <f>'Прилож.4 (Ведомств. 2020-2021)'!F172</f>
        <v>59758.1</v>
      </c>
    </row>
    <row r="576" spans="1:5" ht="31.5" x14ac:dyDescent="0.25">
      <c r="A576" s="56" t="s">
        <v>133</v>
      </c>
      <c r="B576" s="60" t="s">
        <v>255</v>
      </c>
      <c r="C576" s="63">
        <v>200</v>
      </c>
      <c r="D576" s="61">
        <f>'Прилож.4 (Ведомств. 2020-2021)'!E173</f>
        <v>2944.1</v>
      </c>
      <c r="E576" s="61">
        <f>'Прилож.4 (Ведомств. 2020-2021)'!F173</f>
        <v>2944.1</v>
      </c>
    </row>
    <row r="577" spans="1:5" hidden="1" x14ac:dyDescent="0.25">
      <c r="A577" s="56" t="s">
        <v>65</v>
      </c>
      <c r="B577" s="60" t="s">
        <v>255</v>
      </c>
      <c r="C577" s="63">
        <v>300</v>
      </c>
      <c r="D577" s="61">
        <f>'Прилож.4 (Ведомств. 2020-2021)'!E174</f>
        <v>0</v>
      </c>
      <c r="E577" s="61">
        <f>'Прилож.4 (Ведомств. 2020-2021)'!F174</f>
        <v>0</v>
      </c>
    </row>
    <row r="578" spans="1:5" ht="31.5" hidden="1" x14ac:dyDescent="0.25">
      <c r="A578" s="65" t="s">
        <v>12</v>
      </c>
      <c r="B578" s="60" t="s">
        <v>255</v>
      </c>
      <c r="C578" s="63">
        <v>600</v>
      </c>
      <c r="D578" s="61">
        <f>'Прилож.4 (Ведомств. 2020-2021)'!E175</f>
        <v>0</v>
      </c>
      <c r="E578" s="61">
        <f>'Прилож.4 (Ведомств. 2020-2021)'!F175</f>
        <v>0</v>
      </c>
    </row>
    <row r="579" spans="1:5" x14ac:dyDescent="0.25">
      <c r="A579" s="65" t="s">
        <v>25</v>
      </c>
      <c r="B579" s="60" t="s">
        <v>255</v>
      </c>
      <c r="C579" s="63">
        <v>800</v>
      </c>
      <c r="D579" s="61">
        <f>'Прилож.4 (Ведомств. 2020-2021)'!E176</f>
        <v>0.9</v>
      </c>
      <c r="E579" s="61">
        <f>'Прилож.4 (Ведомств. 2020-2021)'!F176</f>
        <v>0.9</v>
      </c>
    </row>
    <row r="580" spans="1:5" ht="31.5" x14ac:dyDescent="0.25">
      <c r="A580" s="56" t="s">
        <v>92</v>
      </c>
      <c r="B580" s="60" t="s">
        <v>256</v>
      </c>
      <c r="C580" s="63"/>
      <c r="D580" s="61">
        <f>D581+D582</f>
        <v>10008.6</v>
      </c>
      <c r="E580" s="61">
        <f>E581+E582</f>
        <v>10008.6</v>
      </c>
    </row>
    <row r="581" spans="1:5" ht="31.5" x14ac:dyDescent="0.25">
      <c r="A581" s="56" t="s">
        <v>133</v>
      </c>
      <c r="B581" s="60" t="s">
        <v>256</v>
      </c>
      <c r="C581" s="63">
        <v>200</v>
      </c>
      <c r="D581" s="61">
        <f>'Прилож.4 (Ведомств. 2020-2021)'!E178</f>
        <v>8.6</v>
      </c>
      <c r="E581" s="61">
        <f>'Прилож.4 (Ведомств. 2020-2021)'!F178</f>
        <v>8.6</v>
      </c>
    </row>
    <row r="582" spans="1:5" x14ac:dyDescent="0.25">
      <c r="A582" s="56" t="s">
        <v>65</v>
      </c>
      <c r="B582" s="60" t="s">
        <v>256</v>
      </c>
      <c r="C582" s="63">
        <v>300</v>
      </c>
      <c r="D582" s="61">
        <f>'Прилож.4 (Ведомств. 2020-2021)'!E179</f>
        <v>10000</v>
      </c>
      <c r="E582" s="61">
        <f>'Прилож.4 (Ведомств. 2020-2021)'!F179</f>
        <v>10000</v>
      </c>
    </row>
    <row r="583" spans="1:5" hidden="1" x14ac:dyDescent="0.25">
      <c r="A583" s="65" t="s">
        <v>68</v>
      </c>
      <c r="B583" s="60" t="s">
        <v>257</v>
      </c>
      <c r="C583" s="63"/>
      <c r="D583" s="61">
        <f>D584+D585</f>
        <v>0</v>
      </c>
      <c r="E583" s="61">
        <f>E584+E585</f>
        <v>0</v>
      </c>
    </row>
    <row r="584" spans="1:5" hidden="1" x14ac:dyDescent="0.25">
      <c r="A584" s="56" t="s">
        <v>65</v>
      </c>
      <c r="B584" s="60" t="s">
        <v>257</v>
      </c>
      <c r="C584" s="63">
        <v>300</v>
      </c>
      <c r="D584" s="61">
        <f>'Прилож.4 (Ведомств. 2020-2021)'!E181</f>
        <v>0</v>
      </c>
      <c r="E584" s="61">
        <f>'Прилож.4 (Ведомств. 2020-2021)'!F181</f>
        <v>0</v>
      </c>
    </row>
    <row r="585" spans="1:5" hidden="1" x14ac:dyDescent="0.25">
      <c r="A585" s="65" t="s">
        <v>25</v>
      </c>
      <c r="B585" s="60" t="s">
        <v>257</v>
      </c>
      <c r="C585" s="63">
        <v>800</v>
      </c>
      <c r="D585" s="61">
        <f>'Прилож.4 (Ведомств. 2020-2021)'!E690</f>
        <v>0</v>
      </c>
      <c r="E585" s="61">
        <f>'Прилож.4 (Ведомств. 2020-2021)'!F690</f>
        <v>0</v>
      </c>
    </row>
    <row r="586" spans="1:5" ht="31.5" x14ac:dyDescent="0.25">
      <c r="A586" s="6" t="s">
        <v>327</v>
      </c>
      <c r="B586" s="60" t="s">
        <v>258</v>
      </c>
      <c r="C586" s="63"/>
      <c r="D586" s="61">
        <f>D588+D589+D587</f>
        <v>100620.3</v>
      </c>
      <c r="E586" s="61">
        <f>E588+E589+E587</f>
        <v>104492.5</v>
      </c>
    </row>
    <row r="587" spans="1:5" ht="31.5" hidden="1" x14ac:dyDescent="0.25">
      <c r="A587" s="56" t="s">
        <v>133</v>
      </c>
      <c r="B587" s="60" t="s">
        <v>258</v>
      </c>
      <c r="C587" s="63">
        <v>200</v>
      </c>
      <c r="D587" s="61">
        <f>'Прилож.4 (Ведомств. 2020-2021)'!E452</f>
        <v>0</v>
      </c>
      <c r="E587" s="61">
        <f>'Прилож.4 (Ведомств. 2020-2021)'!F452</f>
        <v>0</v>
      </c>
    </row>
    <row r="588" spans="1:5" hidden="1" x14ac:dyDescent="0.25">
      <c r="A588" s="56" t="s">
        <v>65</v>
      </c>
      <c r="B588" s="60" t="s">
        <v>258</v>
      </c>
      <c r="C588" s="63">
        <v>300</v>
      </c>
      <c r="D588" s="61"/>
      <c r="E588" s="61"/>
    </row>
    <row r="589" spans="1:5" x14ac:dyDescent="0.25">
      <c r="A589" s="56" t="s">
        <v>25</v>
      </c>
      <c r="B589" s="60" t="s">
        <v>258</v>
      </c>
      <c r="C589" s="63">
        <v>800</v>
      </c>
      <c r="D589" s="61">
        <f>'Прилож.4 (Ведомств. 2020-2021)'!E183+'Прилож.4 (Ведомств. 2020-2021)'!E310+'Прилож.4 (Ведомств. 2020-2021)'!E453+'Прилож.4 (Ведомств. 2020-2021)'!E692</f>
        <v>100620.3</v>
      </c>
      <c r="E589" s="61">
        <f>'Прилож.4 (Ведомств. 2020-2021)'!F183+'Прилож.4 (Ведомств. 2020-2021)'!F310+'Прилож.4 (Ведомств. 2020-2021)'!F453+'Прилож.4 (Ведомств. 2020-2021)'!F692</f>
        <v>104492.5</v>
      </c>
    </row>
    <row r="590" spans="1:5" x14ac:dyDescent="0.25">
      <c r="A590" s="6" t="s">
        <v>93</v>
      </c>
      <c r="B590" s="60" t="s">
        <v>265</v>
      </c>
      <c r="C590" s="63"/>
      <c r="D590" s="61">
        <f>D591+D592</f>
        <v>610.9</v>
      </c>
      <c r="E590" s="61">
        <f>E591+E592</f>
        <v>616</v>
      </c>
    </row>
    <row r="591" spans="1:5" ht="31.5" x14ac:dyDescent="0.25">
      <c r="A591" s="31" t="s">
        <v>133</v>
      </c>
      <c r="B591" s="60" t="s">
        <v>265</v>
      </c>
      <c r="C591" s="14" t="s">
        <v>35</v>
      </c>
      <c r="D591" s="61">
        <f>'Прилож.4 (Ведомств. 2020-2021)'!E185</f>
        <v>250.9</v>
      </c>
      <c r="E591" s="61">
        <f>'Прилож.4 (Ведомств. 2020-2021)'!F185</f>
        <v>256</v>
      </c>
    </row>
    <row r="592" spans="1:5" x14ac:dyDescent="0.25">
      <c r="A592" s="12" t="s">
        <v>25</v>
      </c>
      <c r="B592" s="60" t="s">
        <v>265</v>
      </c>
      <c r="C592" s="14" t="s">
        <v>95</v>
      </c>
      <c r="D592" s="61">
        <f>'Прилож.4 (Ведомств. 2020-2021)'!E186</f>
        <v>360</v>
      </c>
      <c r="E592" s="61">
        <f>'Прилож.4 (Ведомств. 2020-2021)'!F186</f>
        <v>360</v>
      </c>
    </row>
    <row r="593" spans="1:5" s="54" customFormat="1" x14ac:dyDescent="0.25">
      <c r="A593" s="151" t="s">
        <v>529</v>
      </c>
      <c r="B593" s="152" t="s">
        <v>530</v>
      </c>
      <c r="C593" s="14"/>
      <c r="D593" s="61">
        <f>D594</f>
        <v>34035</v>
      </c>
      <c r="E593" s="61">
        <f>E594</f>
        <v>68566.2</v>
      </c>
    </row>
    <row r="594" spans="1:5" s="54" customFormat="1" x14ac:dyDescent="0.25">
      <c r="A594" s="151" t="s">
        <v>531</v>
      </c>
      <c r="B594" s="152" t="s">
        <v>530</v>
      </c>
      <c r="C594" s="43"/>
      <c r="D594" s="61">
        <f>'Прилож.4 (Ведомств. 2020-2021)'!E694</f>
        <v>34035</v>
      </c>
      <c r="E594" s="61">
        <f>'Прилож.4 (Ведомств. 2020-2021)'!F694</f>
        <v>68566.2</v>
      </c>
    </row>
    <row r="595" spans="1:5" x14ac:dyDescent="0.25">
      <c r="A595" s="30"/>
      <c r="B595" s="158"/>
      <c r="C595" s="162"/>
      <c r="D595" s="149"/>
      <c r="E595" s="149"/>
    </row>
    <row r="596" spans="1:5" x14ac:dyDescent="0.25">
      <c r="E596" s="186"/>
    </row>
  </sheetData>
  <mergeCells count="7">
    <mergeCell ref="A3:E3"/>
    <mergeCell ref="D4:E4"/>
    <mergeCell ref="A1:D1"/>
    <mergeCell ref="A2:D2"/>
    <mergeCell ref="A4:A5"/>
    <mergeCell ref="B4:B5"/>
    <mergeCell ref="C4:C5"/>
  </mergeCells>
  <pageMargins left="0.51181102362204722" right="0.19685039370078741" top="0.55118110236220474" bottom="0.35433070866141736" header="0.31496062992125984" footer="0.31496062992125984"/>
  <pageSetup paperSize="9" scale="85" fitToHeight="20" orientation="portrait" useFirstPageNumber="1" r:id="rId1"/>
  <headerFooter>
    <oddFooter>Страница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G1552"/>
  <sheetViews>
    <sheetView tabSelected="1" zoomScaleNormal="100" workbookViewId="0">
      <selection activeCell="A3" sqref="A3:F3"/>
    </sheetView>
  </sheetViews>
  <sheetFormatPr defaultRowHeight="15" x14ac:dyDescent="0.25"/>
  <cols>
    <col min="1" max="1" width="44.7109375" customWidth="1"/>
    <col min="2" max="2" width="5.42578125" customWidth="1"/>
    <col min="3" max="3" width="15.140625" customWidth="1"/>
    <col min="4" max="4" width="6" customWidth="1"/>
    <col min="5" max="5" width="12.85546875" style="1" customWidth="1"/>
    <col min="6" max="6" width="12.7109375" bestFit="1" customWidth="1"/>
    <col min="7" max="7" width="9.140625" style="66"/>
  </cols>
  <sheetData>
    <row r="1" spans="1:7" ht="101.25" customHeight="1" x14ac:dyDescent="0.25">
      <c r="A1" s="205"/>
      <c r="B1" s="205"/>
      <c r="C1" s="205"/>
      <c r="D1" s="205"/>
      <c r="E1" s="205"/>
    </row>
    <row r="3" spans="1:7" ht="48.75" customHeight="1" x14ac:dyDescent="0.25">
      <c r="A3" s="206" t="s">
        <v>559</v>
      </c>
      <c r="B3" s="206"/>
      <c r="C3" s="206"/>
      <c r="D3" s="206"/>
      <c r="E3" s="206"/>
      <c r="F3" s="206"/>
      <c r="G3" s="67"/>
    </row>
    <row r="4" spans="1:7" x14ac:dyDescent="0.25">
      <c r="F4" s="1"/>
    </row>
    <row r="5" spans="1:7" ht="15" customHeight="1" x14ac:dyDescent="0.25">
      <c r="A5" s="207" t="s">
        <v>0</v>
      </c>
      <c r="B5" s="207" t="s">
        <v>29</v>
      </c>
      <c r="C5" s="207" t="s">
        <v>1</v>
      </c>
      <c r="D5" s="207" t="s">
        <v>2</v>
      </c>
      <c r="E5" s="210" t="s">
        <v>3</v>
      </c>
      <c r="F5" s="211"/>
    </row>
    <row r="6" spans="1:7" ht="15.75" customHeight="1" x14ac:dyDescent="0.25">
      <c r="A6" s="208"/>
      <c r="B6" s="208"/>
      <c r="C6" s="208"/>
      <c r="D6" s="208"/>
      <c r="E6" s="212"/>
      <c r="F6" s="213"/>
      <c r="G6"/>
    </row>
    <row r="7" spans="1:7" ht="15.75" x14ac:dyDescent="0.25">
      <c r="A7" s="209"/>
      <c r="B7" s="209"/>
      <c r="C7" s="209"/>
      <c r="D7" s="209"/>
      <c r="E7" s="41" t="s">
        <v>528</v>
      </c>
      <c r="F7" s="42" t="s">
        <v>546</v>
      </c>
      <c r="G7"/>
    </row>
    <row r="8" spans="1:7" x14ac:dyDescent="0.25">
      <c r="A8" s="3">
        <v>1</v>
      </c>
      <c r="B8" s="3">
        <v>2</v>
      </c>
      <c r="C8" s="3">
        <v>3</v>
      </c>
      <c r="D8" s="3">
        <v>4</v>
      </c>
      <c r="E8" s="37">
        <v>5</v>
      </c>
      <c r="F8" s="37">
        <v>6</v>
      </c>
      <c r="G8"/>
    </row>
    <row r="9" spans="1:7" ht="15.75" x14ac:dyDescent="0.25">
      <c r="A9" s="71" t="s">
        <v>30</v>
      </c>
      <c r="B9" s="72"/>
      <c r="C9" s="73"/>
      <c r="D9" s="73"/>
      <c r="E9" s="74">
        <f>E11+E22+E32+E188+E196+E312+E328+E421+E455+E529+E674+E323</f>
        <v>3071297.8</v>
      </c>
      <c r="F9" s="74">
        <f>F11+F22+F32+F188+F196+F312+F328+F421+F455+F529+F674+F323</f>
        <v>3092774.3999999994</v>
      </c>
      <c r="G9"/>
    </row>
    <row r="10" spans="1:7" ht="6" customHeight="1" x14ac:dyDescent="0.25">
      <c r="A10" s="75"/>
      <c r="B10" s="76"/>
      <c r="C10" s="77"/>
      <c r="D10" s="77"/>
      <c r="E10" s="78"/>
      <c r="F10" s="78"/>
      <c r="G10"/>
    </row>
    <row r="11" spans="1:7" ht="47.25" x14ac:dyDescent="0.25">
      <c r="A11" s="79" t="s">
        <v>363</v>
      </c>
      <c r="B11" s="80" t="s">
        <v>31</v>
      </c>
      <c r="C11" s="81"/>
      <c r="D11" s="82"/>
      <c r="E11" s="83">
        <f>E13</f>
        <v>9000</v>
      </c>
      <c r="F11" s="83">
        <f>F13</f>
        <v>8000</v>
      </c>
      <c r="G11"/>
    </row>
    <row r="12" spans="1:7" ht="6" customHeight="1" x14ac:dyDescent="0.25">
      <c r="A12" s="84"/>
      <c r="B12" s="85"/>
      <c r="C12" s="84"/>
      <c r="D12" s="84"/>
      <c r="E12" s="29"/>
      <c r="F12" s="29"/>
      <c r="G12"/>
    </row>
    <row r="13" spans="1:7" ht="31.5" x14ac:dyDescent="0.25">
      <c r="A13" s="86" t="s">
        <v>32</v>
      </c>
      <c r="B13" s="87" t="s">
        <v>31</v>
      </c>
      <c r="C13" s="88" t="s">
        <v>129</v>
      </c>
      <c r="D13" s="88"/>
      <c r="E13" s="27">
        <f>E14+E17</f>
        <v>9000</v>
      </c>
      <c r="F13" s="27">
        <f>F14+F17</f>
        <v>8000</v>
      </c>
      <c r="G13"/>
    </row>
    <row r="14" spans="1:7" ht="47.25" x14ac:dyDescent="0.25">
      <c r="A14" s="89" t="s">
        <v>33</v>
      </c>
      <c r="B14" s="90" t="s">
        <v>31</v>
      </c>
      <c r="C14" s="55" t="s">
        <v>130</v>
      </c>
      <c r="D14" s="55"/>
      <c r="E14" s="29">
        <f>E15+E16</f>
        <v>2720.6</v>
      </c>
      <c r="F14" s="29">
        <f>F15+F16</f>
        <v>2330.6</v>
      </c>
      <c r="G14"/>
    </row>
    <row r="15" spans="1:7" ht="94.5" x14ac:dyDescent="0.25">
      <c r="A15" s="89" t="s">
        <v>24</v>
      </c>
      <c r="B15" s="90" t="s">
        <v>31</v>
      </c>
      <c r="C15" s="55" t="s">
        <v>130</v>
      </c>
      <c r="D15" s="91" t="s">
        <v>34</v>
      </c>
      <c r="E15" s="29">
        <v>2720.6</v>
      </c>
      <c r="F15" s="29">
        <v>2330.6</v>
      </c>
      <c r="G15"/>
    </row>
    <row r="16" spans="1:7" ht="47.25" hidden="1" x14ac:dyDescent="0.25">
      <c r="A16" s="89" t="s">
        <v>133</v>
      </c>
      <c r="B16" s="90" t="s">
        <v>31</v>
      </c>
      <c r="C16" s="55" t="s">
        <v>130</v>
      </c>
      <c r="D16" s="91" t="s">
        <v>35</v>
      </c>
      <c r="E16" s="29"/>
      <c r="F16" s="29"/>
      <c r="G16"/>
    </row>
    <row r="17" spans="1:7" ht="47.25" x14ac:dyDescent="0.25">
      <c r="A17" s="6" t="s">
        <v>326</v>
      </c>
      <c r="B17" s="90" t="s">
        <v>31</v>
      </c>
      <c r="C17" s="55" t="s">
        <v>131</v>
      </c>
      <c r="D17" s="91"/>
      <c r="E17" s="29">
        <f>E18+E19+E20</f>
        <v>6279.4</v>
      </c>
      <c r="F17" s="29">
        <f>F18+F19+F20</f>
        <v>5669.4</v>
      </c>
      <c r="G17"/>
    </row>
    <row r="18" spans="1:7" ht="94.5" x14ac:dyDescent="0.25">
      <c r="A18" s="89" t="s">
        <v>24</v>
      </c>
      <c r="B18" s="90" t="s">
        <v>31</v>
      </c>
      <c r="C18" s="55" t="s">
        <v>131</v>
      </c>
      <c r="D18" s="91" t="s">
        <v>34</v>
      </c>
      <c r="E18" s="29">
        <v>6279.4</v>
      </c>
      <c r="F18" s="29">
        <v>5669.4</v>
      </c>
      <c r="G18"/>
    </row>
    <row r="19" spans="1:7" ht="47.25" hidden="1" x14ac:dyDescent="0.25">
      <c r="A19" s="89" t="s">
        <v>133</v>
      </c>
      <c r="B19" s="90" t="s">
        <v>31</v>
      </c>
      <c r="C19" s="55" t="s">
        <v>131</v>
      </c>
      <c r="D19" s="91" t="s">
        <v>35</v>
      </c>
      <c r="E19" s="29"/>
      <c r="F19" s="29"/>
      <c r="G19"/>
    </row>
    <row r="20" spans="1:7" ht="15.75" hidden="1" x14ac:dyDescent="0.25">
      <c r="A20" s="65" t="s">
        <v>25</v>
      </c>
      <c r="B20" s="92" t="s">
        <v>31</v>
      </c>
      <c r="C20" s="93" t="s">
        <v>131</v>
      </c>
      <c r="D20" s="94">
        <v>800</v>
      </c>
      <c r="E20" s="29"/>
      <c r="F20" s="29"/>
      <c r="G20"/>
    </row>
    <row r="21" spans="1:7" ht="6" customHeight="1" x14ac:dyDescent="0.25">
      <c r="A21" s="65"/>
      <c r="B21" s="92"/>
      <c r="C21" s="93"/>
      <c r="D21" s="94"/>
      <c r="E21" s="95"/>
      <c r="F21" s="95"/>
      <c r="G21"/>
    </row>
    <row r="22" spans="1:7" ht="31.5" x14ac:dyDescent="0.25">
      <c r="A22" s="96" t="s">
        <v>364</v>
      </c>
      <c r="B22" s="80" t="s">
        <v>37</v>
      </c>
      <c r="C22" s="81"/>
      <c r="D22" s="82"/>
      <c r="E22" s="97">
        <f>E24</f>
        <v>3000</v>
      </c>
      <c r="F22" s="97">
        <f>F24</f>
        <v>3000</v>
      </c>
      <c r="G22"/>
    </row>
    <row r="23" spans="1:7" ht="6" customHeight="1" x14ac:dyDescent="0.25">
      <c r="A23" s="86"/>
      <c r="B23" s="87"/>
      <c r="C23" s="88"/>
      <c r="D23" s="98"/>
      <c r="E23" s="29"/>
      <c r="F23" s="29"/>
      <c r="G23"/>
    </row>
    <row r="24" spans="1:7" ht="31.5" x14ac:dyDescent="0.25">
      <c r="A24" s="99" t="s">
        <v>32</v>
      </c>
      <c r="B24" s="87" t="s">
        <v>37</v>
      </c>
      <c r="C24" s="88" t="s">
        <v>129</v>
      </c>
      <c r="D24" s="91"/>
      <c r="E24" s="27">
        <f>E25+E28</f>
        <v>3000</v>
      </c>
      <c r="F24" s="27">
        <f>F25+F28</f>
        <v>3000</v>
      </c>
      <c r="G24"/>
    </row>
    <row r="25" spans="1:7" ht="31.5" x14ac:dyDescent="0.25">
      <c r="A25" s="89" t="s">
        <v>527</v>
      </c>
      <c r="B25" s="90" t="s">
        <v>37</v>
      </c>
      <c r="C25" s="55" t="s">
        <v>132</v>
      </c>
      <c r="D25" s="91"/>
      <c r="E25" s="29">
        <f>E26+E27</f>
        <v>3000</v>
      </c>
      <c r="F25" s="29">
        <f>F26+F27</f>
        <v>3000</v>
      </c>
      <c r="G25"/>
    </row>
    <row r="26" spans="1:7" ht="94.5" x14ac:dyDescent="0.25">
      <c r="A26" s="89" t="s">
        <v>24</v>
      </c>
      <c r="B26" s="90" t="s">
        <v>37</v>
      </c>
      <c r="C26" s="55" t="s">
        <v>132</v>
      </c>
      <c r="D26" s="91" t="s">
        <v>34</v>
      </c>
      <c r="E26" s="29">
        <v>3000</v>
      </c>
      <c r="F26" s="29">
        <v>3000</v>
      </c>
      <c r="G26"/>
    </row>
    <row r="27" spans="1:7" ht="15.75" hidden="1" x14ac:dyDescent="0.25">
      <c r="A27" s="89" t="s">
        <v>25</v>
      </c>
      <c r="B27" s="90">
        <v>921</v>
      </c>
      <c r="C27" s="55" t="s">
        <v>132</v>
      </c>
      <c r="D27" s="100">
        <v>800</v>
      </c>
      <c r="E27" s="29"/>
      <c r="F27" s="29"/>
      <c r="G27"/>
    </row>
    <row r="28" spans="1:7" ht="47.25" hidden="1" x14ac:dyDescent="0.25">
      <c r="A28" s="89" t="s">
        <v>326</v>
      </c>
      <c r="B28" s="90" t="s">
        <v>37</v>
      </c>
      <c r="C28" s="55" t="s">
        <v>131</v>
      </c>
      <c r="D28" s="91"/>
      <c r="E28" s="29">
        <f>E29+E30</f>
        <v>0</v>
      </c>
      <c r="F28" s="29">
        <f>F29+F30</f>
        <v>0</v>
      </c>
      <c r="G28"/>
    </row>
    <row r="29" spans="1:7" ht="47.25" hidden="1" x14ac:dyDescent="0.25">
      <c r="A29" s="89" t="s">
        <v>133</v>
      </c>
      <c r="B29" s="90" t="s">
        <v>37</v>
      </c>
      <c r="C29" s="55" t="s">
        <v>131</v>
      </c>
      <c r="D29" s="91" t="s">
        <v>35</v>
      </c>
      <c r="E29" s="29"/>
      <c r="F29" s="29"/>
    </row>
    <row r="30" spans="1:7" s="11" customFormat="1" ht="31.5" hidden="1" x14ac:dyDescent="0.25">
      <c r="A30" s="6" t="s">
        <v>65</v>
      </c>
      <c r="B30" s="90" t="s">
        <v>365</v>
      </c>
      <c r="C30" s="55" t="s">
        <v>131</v>
      </c>
      <c r="D30" s="100">
        <v>300</v>
      </c>
      <c r="E30" s="29"/>
      <c r="F30" s="29"/>
      <c r="G30" s="68"/>
    </row>
    <row r="31" spans="1:7" s="11" customFormat="1" ht="6" customHeight="1" x14ac:dyDescent="0.25">
      <c r="A31" s="77"/>
      <c r="B31" s="101"/>
      <c r="C31" s="77"/>
      <c r="D31" s="77"/>
      <c r="E31" s="102"/>
      <c r="F31" s="102"/>
      <c r="G31" s="68"/>
    </row>
    <row r="32" spans="1:7" s="11" customFormat="1" ht="36.950000000000003" customHeight="1" x14ac:dyDescent="0.25">
      <c r="A32" s="79" t="s">
        <v>366</v>
      </c>
      <c r="B32" s="80" t="s">
        <v>38</v>
      </c>
      <c r="C32" s="81"/>
      <c r="D32" s="82"/>
      <c r="E32" s="97">
        <f>E42+E79+E100+E119+E34+E141+E93</f>
        <v>263519.90000000002</v>
      </c>
      <c r="F32" s="97">
        <f>F42+F79+F100+F119+F34+F141+F93</f>
        <v>244702.3</v>
      </c>
      <c r="G32" s="68"/>
    </row>
    <row r="33" spans="1:7" s="11" customFormat="1" ht="6" customHeight="1" x14ac:dyDescent="0.25">
      <c r="A33" s="86"/>
      <c r="B33" s="87"/>
      <c r="C33" s="88"/>
      <c r="D33" s="98"/>
      <c r="E33" s="103"/>
      <c r="F33" s="103"/>
      <c r="G33" s="68"/>
    </row>
    <row r="34" spans="1:7" s="11" customFormat="1" ht="51" hidden="1" customHeight="1" x14ac:dyDescent="0.25">
      <c r="A34" s="5" t="s">
        <v>367</v>
      </c>
      <c r="B34" s="87">
        <v>923</v>
      </c>
      <c r="C34" s="88" t="s">
        <v>135</v>
      </c>
      <c r="D34" s="98"/>
      <c r="E34" s="27">
        <f>E35</f>
        <v>0</v>
      </c>
      <c r="F34" s="27">
        <f>F35</f>
        <v>0</v>
      </c>
      <c r="G34" s="68"/>
    </row>
    <row r="35" spans="1:7" s="11" customFormat="1" ht="15.75" hidden="1" x14ac:dyDescent="0.25">
      <c r="A35" s="57" t="s">
        <v>368</v>
      </c>
      <c r="B35" s="87">
        <v>923</v>
      </c>
      <c r="C35" s="58" t="s">
        <v>149</v>
      </c>
      <c r="D35" s="98"/>
      <c r="E35" s="28">
        <f>E36+E39</f>
        <v>0</v>
      </c>
      <c r="F35" s="28">
        <f>F36+F39</f>
        <v>0</v>
      </c>
      <c r="G35" s="68"/>
    </row>
    <row r="36" spans="1:7" ht="126" hidden="1" x14ac:dyDescent="0.25">
      <c r="A36" s="6" t="s">
        <v>17</v>
      </c>
      <c r="B36" s="90">
        <v>923</v>
      </c>
      <c r="C36" s="60" t="s">
        <v>152</v>
      </c>
      <c r="D36" s="60"/>
      <c r="E36" s="29">
        <f>E37+E38</f>
        <v>0</v>
      </c>
      <c r="F36" s="29">
        <f>F37+F38</f>
        <v>0</v>
      </c>
    </row>
    <row r="37" spans="1:7" ht="47.25" hidden="1" x14ac:dyDescent="0.25">
      <c r="A37" s="89" t="s">
        <v>133</v>
      </c>
      <c r="B37" s="90">
        <v>923</v>
      </c>
      <c r="C37" s="60" t="s">
        <v>152</v>
      </c>
      <c r="D37" s="63">
        <v>200</v>
      </c>
      <c r="E37" s="29"/>
      <c r="F37" s="29"/>
    </row>
    <row r="38" spans="1:7" ht="47.25" hidden="1" x14ac:dyDescent="0.25">
      <c r="A38" s="65" t="s">
        <v>12</v>
      </c>
      <c r="B38" s="90">
        <v>923</v>
      </c>
      <c r="C38" s="60" t="s">
        <v>152</v>
      </c>
      <c r="D38" s="63">
        <v>600</v>
      </c>
      <c r="E38" s="29"/>
      <c r="F38" s="29"/>
    </row>
    <row r="39" spans="1:7" ht="31.5" hidden="1" x14ac:dyDescent="0.25">
      <c r="A39" s="6" t="s">
        <v>18</v>
      </c>
      <c r="B39" s="90">
        <v>923</v>
      </c>
      <c r="C39" s="60" t="s">
        <v>153</v>
      </c>
      <c r="D39" s="63"/>
      <c r="E39" s="29">
        <f>E40+E41</f>
        <v>0</v>
      </c>
      <c r="F39" s="29">
        <f>F40+F41</f>
        <v>0</v>
      </c>
    </row>
    <row r="40" spans="1:7" ht="47.25" hidden="1" x14ac:dyDescent="0.25">
      <c r="A40" s="89" t="s">
        <v>133</v>
      </c>
      <c r="B40" s="90">
        <v>923</v>
      </c>
      <c r="C40" s="60" t="s">
        <v>153</v>
      </c>
      <c r="D40" s="63">
        <v>200</v>
      </c>
      <c r="E40" s="29"/>
      <c r="F40" s="29"/>
    </row>
    <row r="41" spans="1:7" ht="47.25" hidden="1" x14ac:dyDescent="0.25">
      <c r="A41" s="65" t="s">
        <v>12</v>
      </c>
      <c r="B41" s="90">
        <v>923</v>
      </c>
      <c r="C41" s="60" t="s">
        <v>153</v>
      </c>
      <c r="D41" s="63">
        <v>600</v>
      </c>
      <c r="E41" s="29"/>
      <c r="F41" s="29"/>
    </row>
    <row r="42" spans="1:7" s="11" customFormat="1" ht="47.25" hidden="1" x14ac:dyDescent="0.25">
      <c r="A42" s="99" t="s">
        <v>369</v>
      </c>
      <c r="B42" s="87">
        <v>923</v>
      </c>
      <c r="C42" s="88" t="s">
        <v>203</v>
      </c>
      <c r="D42" s="104"/>
      <c r="E42" s="27">
        <f>E43</f>
        <v>0</v>
      </c>
      <c r="F42" s="27">
        <f>F43</f>
        <v>0</v>
      </c>
      <c r="G42" s="68"/>
    </row>
    <row r="43" spans="1:7" s="11" customFormat="1" ht="31.5" hidden="1" x14ac:dyDescent="0.25">
      <c r="A43" s="57" t="s">
        <v>370</v>
      </c>
      <c r="B43" s="105">
        <v>923</v>
      </c>
      <c r="C43" s="59" t="s">
        <v>204</v>
      </c>
      <c r="D43" s="49"/>
      <c r="E43" s="28">
        <f>E44+E46+E49+E52+E54+E57+E60+E62+E65+E68+E71+E74</f>
        <v>0</v>
      </c>
      <c r="F43" s="28">
        <f>F44+F46+F49+F52+F54+F57+F60+F62+F65+F68+F71+F74</f>
        <v>0</v>
      </c>
      <c r="G43" s="68"/>
    </row>
    <row r="44" spans="1:7" s="11" customFormat="1" ht="47.25" hidden="1" x14ac:dyDescent="0.25">
      <c r="A44" s="6" t="s">
        <v>371</v>
      </c>
      <c r="B44" s="90">
        <v>923</v>
      </c>
      <c r="C44" s="60" t="s">
        <v>205</v>
      </c>
      <c r="D44" s="63"/>
      <c r="E44" s="46">
        <f>E45</f>
        <v>0</v>
      </c>
      <c r="F44" s="46">
        <f>F45</f>
        <v>0</v>
      </c>
      <c r="G44" s="68"/>
    </row>
    <row r="45" spans="1:7" s="11" customFormat="1" ht="47.25" hidden="1" x14ac:dyDescent="0.25">
      <c r="A45" s="65" t="s">
        <v>133</v>
      </c>
      <c r="B45" s="90">
        <v>923</v>
      </c>
      <c r="C45" s="60" t="s">
        <v>205</v>
      </c>
      <c r="D45" s="63">
        <v>200</v>
      </c>
      <c r="E45" s="29"/>
      <c r="F45" s="29"/>
      <c r="G45" s="68"/>
    </row>
    <row r="46" spans="1:7" s="11" customFormat="1" ht="63" hidden="1" x14ac:dyDescent="0.25">
      <c r="A46" s="6" t="s">
        <v>69</v>
      </c>
      <c r="B46" s="90">
        <v>923</v>
      </c>
      <c r="C46" s="60" t="s">
        <v>206</v>
      </c>
      <c r="D46" s="60"/>
      <c r="E46" s="29">
        <f>E47</f>
        <v>0</v>
      </c>
      <c r="F46" s="29">
        <f>F47</f>
        <v>0</v>
      </c>
      <c r="G46" s="68"/>
    </row>
    <row r="47" spans="1:7" s="11" customFormat="1" ht="31.5" hidden="1" x14ac:dyDescent="0.25">
      <c r="A47" s="6" t="s">
        <v>294</v>
      </c>
      <c r="B47" s="90">
        <v>923</v>
      </c>
      <c r="C47" s="60" t="s">
        <v>372</v>
      </c>
      <c r="D47" s="60"/>
      <c r="E47" s="29">
        <f>E48</f>
        <v>0</v>
      </c>
      <c r="F47" s="29">
        <f>F48</f>
        <v>0</v>
      </c>
      <c r="G47" s="68"/>
    </row>
    <row r="48" spans="1:7" s="11" customFormat="1" ht="15.75" hidden="1" x14ac:dyDescent="0.25">
      <c r="A48" s="65" t="s">
        <v>25</v>
      </c>
      <c r="B48" s="90">
        <v>923</v>
      </c>
      <c r="C48" s="60" t="s">
        <v>372</v>
      </c>
      <c r="D48" s="63">
        <v>800</v>
      </c>
      <c r="E48" s="29"/>
      <c r="F48" s="29"/>
      <c r="G48" s="68"/>
    </row>
    <row r="49" spans="1:7" s="11" customFormat="1" ht="110.25" hidden="1" x14ac:dyDescent="0.25">
      <c r="A49" s="6" t="s">
        <v>70</v>
      </c>
      <c r="B49" s="90">
        <v>923</v>
      </c>
      <c r="C49" s="60" t="s">
        <v>207</v>
      </c>
      <c r="D49" s="60"/>
      <c r="E49" s="29">
        <f>E50+E52</f>
        <v>0</v>
      </c>
      <c r="F49" s="29">
        <f>F50+F52</f>
        <v>0</v>
      </c>
      <c r="G49" s="68"/>
    </row>
    <row r="50" spans="1:7" s="11" customFormat="1" ht="31.5" hidden="1" x14ac:dyDescent="0.25">
      <c r="A50" s="6" t="s">
        <v>294</v>
      </c>
      <c r="B50" s="90">
        <v>923</v>
      </c>
      <c r="C50" s="60" t="s">
        <v>373</v>
      </c>
      <c r="D50" s="60"/>
      <c r="E50" s="29">
        <f>E51</f>
        <v>0</v>
      </c>
      <c r="F50" s="29">
        <f>F51</f>
        <v>0</v>
      </c>
      <c r="G50" s="68"/>
    </row>
    <row r="51" spans="1:7" s="11" customFormat="1" ht="15.75" hidden="1" x14ac:dyDescent="0.25">
      <c r="A51" s="65" t="s">
        <v>25</v>
      </c>
      <c r="B51" s="90">
        <v>923</v>
      </c>
      <c r="C51" s="60" t="s">
        <v>373</v>
      </c>
      <c r="D51" s="63">
        <v>800</v>
      </c>
      <c r="E51" s="29"/>
      <c r="F51" s="29"/>
      <c r="G51" s="68"/>
    </row>
    <row r="52" spans="1:7" s="11" customFormat="1" ht="110.25" hidden="1" x14ac:dyDescent="0.25">
      <c r="A52" s="6" t="s">
        <v>70</v>
      </c>
      <c r="B52" s="110">
        <v>923</v>
      </c>
      <c r="C52" s="60" t="s">
        <v>374</v>
      </c>
      <c r="D52" s="63"/>
      <c r="E52" s="29">
        <f>E53</f>
        <v>0</v>
      </c>
      <c r="F52" s="29">
        <f>F53</f>
        <v>0</v>
      </c>
      <c r="G52" s="68"/>
    </row>
    <row r="53" spans="1:7" s="11" customFormat="1" ht="15.75" hidden="1" x14ac:dyDescent="0.25">
      <c r="A53" s="65" t="s">
        <v>25</v>
      </c>
      <c r="B53" s="110">
        <v>923</v>
      </c>
      <c r="C53" s="60" t="s">
        <v>374</v>
      </c>
      <c r="D53" s="63">
        <v>800</v>
      </c>
      <c r="E53" s="29"/>
      <c r="F53" s="29"/>
      <c r="G53" s="68"/>
    </row>
    <row r="54" spans="1:7" s="11" customFormat="1" ht="94.5" hidden="1" x14ac:dyDescent="0.25">
      <c r="A54" s="6" t="s">
        <v>71</v>
      </c>
      <c r="B54" s="90">
        <v>923</v>
      </c>
      <c r="C54" s="60" t="s">
        <v>208</v>
      </c>
      <c r="D54" s="60"/>
      <c r="E54" s="29">
        <f>E55</f>
        <v>0</v>
      </c>
      <c r="F54" s="29">
        <f>F55</f>
        <v>0</v>
      </c>
      <c r="G54" s="68"/>
    </row>
    <row r="55" spans="1:7" s="11" customFormat="1" ht="31.5" hidden="1" x14ac:dyDescent="0.25">
      <c r="A55" s="6" t="s">
        <v>294</v>
      </c>
      <c r="B55" s="90">
        <v>923</v>
      </c>
      <c r="C55" s="60" t="s">
        <v>375</v>
      </c>
      <c r="D55" s="60"/>
      <c r="E55" s="29">
        <f>E56</f>
        <v>0</v>
      </c>
      <c r="F55" s="29">
        <f>F56</f>
        <v>0</v>
      </c>
      <c r="G55" s="68"/>
    </row>
    <row r="56" spans="1:7" s="11" customFormat="1" ht="15.75" hidden="1" x14ac:dyDescent="0.25">
      <c r="A56" s="65" t="s">
        <v>25</v>
      </c>
      <c r="B56" s="90">
        <v>923</v>
      </c>
      <c r="C56" s="60" t="s">
        <v>375</v>
      </c>
      <c r="D56" s="63">
        <v>800</v>
      </c>
      <c r="E56" s="29"/>
      <c r="F56" s="29"/>
      <c r="G56" s="68"/>
    </row>
    <row r="57" spans="1:7" s="11" customFormat="1" ht="63" hidden="1" x14ac:dyDescent="0.25">
      <c r="A57" s="6" t="s">
        <v>72</v>
      </c>
      <c r="B57" s="90">
        <v>923</v>
      </c>
      <c r="C57" s="60" t="s">
        <v>209</v>
      </c>
      <c r="D57" s="60"/>
      <c r="E57" s="29">
        <f>E58+E60</f>
        <v>0</v>
      </c>
      <c r="F57" s="29">
        <f>F58+F60</f>
        <v>0</v>
      </c>
      <c r="G57" s="68"/>
    </row>
    <row r="58" spans="1:7" s="11" customFormat="1" ht="31.5" hidden="1" x14ac:dyDescent="0.25">
      <c r="A58" s="6" t="s">
        <v>294</v>
      </c>
      <c r="B58" s="90">
        <v>923</v>
      </c>
      <c r="C58" s="60" t="s">
        <v>376</v>
      </c>
      <c r="D58" s="60"/>
      <c r="E58" s="29">
        <f>E59</f>
        <v>0</v>
      </c>
      <c r="F58" s="29">
        <f>F59</f>
        <v>0</v>
      </c>
      <c r="G58" s="68"/>
    </row>
    <row r="59" spans="1:7" s="11" customFormat="1" ht="15.75" hidden="1" x14ac:dyDescent="0.25">
      <c r="A59" s="65" t="s">
        <v>25</v>
      </c>
      <c r="B59" s="90">
        <v>923</v>
      </c>
      <c r="C59" s="60" t="s">
        <v>376</v>
      </c>
      <c r="D59" s="63">
        <v>800</v>
      </c>
      <c r="E59" s="29"/>
      <c r="F59" s="29"/>
      <c r="G59" s="68"/>
    </row>
    <row r="60" spans="1:7" s="11" customFormat="1" ht="63" hidden="1" x14ac:dyDescent="0.25">
      <c r="A60" s="6" t="s">
        <v>72</v>
      </c>
      <c r="B60" s="90">
        <v>923</v>
      </c>
      <c r="C60" s="60" t="s">
        <v>377</v>
      </c>
      <c r="D60" s="63"/>
      <c r="E60" s="29">
        <f>E61</f>
        <v>0</v>
      </c>
      <c r="F60" s="29">
        <f>F61</f>
        <v>0</v>
      </c>
      <c r="G60" s="68"/>
    </row>
    <row r="61" spans="1:7" s="11" customFormat="1" ht="15.75" hidden="1" x14ac:dyDescent="0.25">
      <c r="A61" s="65" t="s">
        <v>25</v>
      </c>
      <c r="B61" s="90">
        <v>923</v>
      </c>
      <c r="C61" s="60" t="s">
        <v>377</v>
      </c>
      <c r="D61" s="63">
        <v>800</v>
      </c>
      <c r="E61" s="29"/>
      <c r="F61" s="29"/>
      <c r="G61" s="68"/>
    </row>
    <row r="62" spans="1:7" s="11" customFormat="1" ht="94.5" hidden="1" x14ac:dyDescent="0.25">
      <c r="A62" s="6" t="s">
        <v>73</v>
      </c>
      <c r="B62" s="90">
        <v>923</v>
      </c>
      <c r="C62" s="60" t="s">
        <v>210</v>
      </c>
      <c r="D62" s="60"/>
      <c r="E62" s="29">
        <f>E63</f>
        <v>0</v>
      </c>
      <c r="F62" s="29">
        <f>F63</f>
        <v>0</v>
      </c>
      <c r="G62" s="68"/>
    </row>
    <row r="63" spans="1:7" s="11" customFormat="1" ht="31.5" hidden="1" x14ac:dyDescent="0.25">
      <c r="A63" s="6" t="s">
        <v>294</v>
      </c>
      <c r="B63" s="90">
        <v>923</v>
      </c>
      <c r="C63" s="60" t="s">
        <v>378</v>
      </c>
      <c r="D63" s="60"/>
      <c r="E63" s="29">
        <f>E64</f>
        <v>0</v>
      </c>
      <c r="F63" s="29">
        <f>F64</f>
        <v>0</v>
      </c>
      <c r="G63" s="68"/>
    </row>
    <row r="64" spans="1:7" s="11" customFormat="1" ht="15.75" hidden="1" x14ac:dyDescent="0.25">
      <c r="A64" s="65" t="s">
        <v>25</v>
      </c>
      <c r="B64" s="90">
        <v>923</v>
      </c>
      <c r="C64" s="60" t="s">
        <v>378</v>
      </c>
      <c r="D64" s="63">
        <v>800</v>
      </c>
      <c r="E64" s="29"/>
      <c r="F64" s="29"/>
      <c r="G64" s="68"/>
    </row>
    <row r="65" spans="1:7" s="11" customFormat="1" ht="63" hidden="1" x14ac:dyDescent="0.25">
      <c r="A65" s="65" t="s">
        <v>379</v>
      </c>
      <c r="B65" s="90">
        <v>923</v>
      </c>
      <c r="C65" s="60" t="s">
        <v>211</v>
      </c>
      <c r="D65" s="60"/>
      <c r="E65" s="29">
        <f>E66</f>
        <v>0</v>
      </c>
      <c r="F65" s="29">
        <f>F66</f>
        <v>0</v>
      </c>
      <c r="G65" s="68"/>
    </row>
    <row r="66" spans="1:7" s="11" customFormat="1" ht="31.5" hidden="1" x14ac:dyDescent="0.25">
      <c r="A66" s="6" t="s">
        <v>294</v>
      </c>
      <c r="B66" s="90">
        <v>923</v>
      </c>
      <c r="C66" s="60" t="s">
        <v>380</v>
      </c>
      <c r="D66" s="60"/>
      <c r="E66" s="29">
        <f>E67</f>
        <v>0</v>
      </c>
      <c r="F66" s="29">
        <f>F67</f>
        <v>0</v>
      </c>
      <c r="G66" s="68"/>
    </row>
    <row r="67" spans="1:7" s="11" customFormat="1" ht="15.75" hidden="1" x14ac:dyDescent="0.25">
      <c r="A67" s="65" t="s">
        <v>25</v>
      </c>
      <c r="B67" s="90">
        <v>923</v>
      </c>
      <c r="C67" s="60" t="s">
        <v>380</v>
      </c>
      <c r="D67" s="63">
        <v>800</v>
      </c>
      <c r="E67" s="29"/>
      <c r="F67" s="29"/>
      <c r="G67" s="68"/>
    </row>
    <row r="68" spans="1:7" s="11" customFormat="1" ht="63" hidden="1" x14ac:dyDescent="0.25">
      <c r="A68" s="65" t="s">
        <v>356</v>
      </c>
      <c r="B68" s="90">
        <v>923</v>
      </c>
      <c r="C68" s="60" t="s">
        <v>357</v>
      </c>
      <c r="D68" s="60"/>
      <c r="E68" s="29">
        <f>E69</f>
        <v>0</v>
      </c>
      <c r="F68" s="29">
        <f>F69</f>
        <v>0</v>
      </c>
      <c r="G68" s="68"/>
    </row>
    <row r="69" spans="1:7" s="11" customFormat="1" ht="31.5" hidden="1" x14ac:dyDescent="0.25">
      <c r="A69" s="6" t="s">
        <v>294</v>
      </c>
      <c r="B69" s="90">
        <v>923</v>
      </c>
      <c r="C69" s="60" t="s">
        <v>381</v>
      </c>
      <c r="D69" s="60"/>
      <c r="E69" s="29">
        <f>E70</f>
        <v>0</v>
      </c>
      <c r="F69" s="29">
        <f>F70</f>
        <v>0</v>
      </c>
      <c r="G69" s="68"/>
    </row>
    <row r="70" spans="1:7" s="11" customFormat="1" ht="15.75" hidden="1" x14ac:dyDescent="0.25">
      <c r="A70" s="65" t="s">
        <v>25</v>
      </c>
      <c r="B70" s="90">
        <v>923</v>
      </c>
      <c r="C70" s="60" t="s">
        <v>381</v>
      </c>
      <c r="D70" s="63">
        <v>800</v>
      </c>
      <c r="E70" s="29"/>
      <c r="F70" s="29"/>
      <c r="G70" s="68"/>
    </row>
    <row r="71" spans="1:7" s="11" customFormat="1" ht="63" hidden="1" x14ac:dyDescent="0.25">
      <c r="A71" s="65" t="s">
        <v>358</v>
      </c>
      <c r="B71" s="90">
        <v>923</v>
      </c>
      <c r="C71" s="60" t="s">
        <v>359</v>
      </c>
      <c r="D71" s="60"/>
      <c r="E71" s="29">
        <f>E72</f>
        <v>0</v>
      </c>
      <c r="F71" s="29">
        <f>F72</f>
        <v>0</v>
      </c>
      <c r="G71" s="68"/>
    </row>
    <row r="72" spans="1:7" s="11" customFormat="1" ht="31.5" hidden="1" x14ac:dyDescent="0.25">
      <c r="A72" s="6" t="s">
        <v>294</v>
      </c>
      <c r="B72" s="90">
        <v>923</v>
      </c>
      <c r="C72" s="60" t="s">
        <v>382</v>
      </c>
      <c r="D72" s="60"/>
      <c r="E72" s="29">
        <f>E73</f>
        <v>0</v>
      </c>
      <c r="F72" s="29">
        <f>F73</f>
        <v>0</v>
      </c>
      <c r="G72" s="68"/>
    </row>
    <row r="73" spans="1:7" s="11" customFormat="1" ht="15.75" hidden="1" x14ac:dyDescent="0.25">
      <c r="A73" s="65" t="s">
        <v>25</v>
      </c>
      <c r="B73" s="90">
        <v>923</v>
      </c>
      <c r="C73" s="60" t="s">
        <v>382</v>
      </c>
      <c r="D73" s="63">
        <v>800</v>
      </c>
      <c r="E73" s="29"/>
      <c r="F73" s="29"/>
      <c r="G73" s="68"/>
    </row>
    <row r="74" spans="1:7" s="11" customFormat="1" ht="141.75" hidden="1" x14ac:dyDescent="0.25">
      <c r="A74" s="65" t="s">
        <v>360</v>
      </c>
      <c r="B74" s="90">
        <v>923</v>
      </c>
      <c r="C74" s="60" t="s">
        <v>361</v>
      </c>
      <c r="D74" s="60"/>
      <c r="E74" s="29">
        <f>E75+E77</f>
        <v>0</v>
      </c>
      <c r="F74" s="29">
        <f>F75+F77</f>
        <v>0</v>
      </c>
      <c r="G74" s="68"/>
    </row>
    <row r="75" spans="1:7" s="11" customFormat="1" ht="31.5" hidden="1" x14ac:dyDescent="0.25">
      <c r="A75" s="6" t="s">
        <v>294</v>
      </c>
      <c r="B75" s="90">
        <v>923</v>
      </c>
      <c r="C75" s="60" t="s">
        <v>383</v>
      </c>
      <c r="D75" s="60"/>
      <c r="E75" s="29">
        <f>E76</f>
        <v>0</v>
      </c>
      <c r="F75" s="29">
        <f>F76</f>
        <v>0</v>
      </c>
      <c r="G75" s="68"/>
    </row>
    <row r="76" spans="1:7" s="11" customFormat="1" ht="15.75" hidden="1" x14ac:dyDescent="0.25">
      <c r="A76" s="65" t="s">
        <v>25</v>
      </c>
      <c r="B76" s="90">
        <v>923</v>
      </c>
      <c r="C76" s="60" t="s">
        <v>383</v>
      </c>
      <c r="D76" s="63">
        <v>800</v>
      </c>
      <c r="E76" s="29"/>
      <c r="F76" s="29"/>
      <c r="G76" s="68"/>
    </row>
    <row r="77" spans="1:7" s="11" customFormat="1" ht="141.75" hidden="1" x14ac:dyDescent="0.25">
      <c r="A77" s="65" t="s">
        <v>360</v>
      </c>
      <c r="B77" s="90">
        <v>923</v>
      </c>
      <c r="C77" s="60" t="s">
        <v>362</v>
      </c>
      <c r="D77" s="60"/>
      <c r="E77" s="29">
        <f>E78</f>
        <v>0</v>
      </c>
      <c r="F77" s="29">
        <f>F78</f>
        <v>0</v>
      </c>
      <c r="G77" s="68"/>
    </row>
    <row r="78" spans="1:7" s="11" customFormat="1" ht="15.75" hidden="1" x14ac:dyDescent="0.25">
      <c r="A78" s="65" t="s">
        <v>25</v>
      </c>
      <c r="B78" s="90">
        <v>923</v>
      </c>
      <c r="C78" s="60" t="s">
        <v>362</v>
      </c>
      <c r="D78" s="63">
        <v>800</v>
      </c>
      <c r="E78" s="29"/>
      <c r="F78" s="29"/>
      <c r="G78" s="68"/>
    </row>
    <row r="79" spans="1:7" s="11" customFormat="1" ht="63" customHeight="1" x14ac:dyDescent="0.25">
      <c r="A79" s="5" t="s">
        <v>384</v>
      </c>
      <c r="B79" s="87">
        <v>923</v>
      </c>
      <c r="C79" s="4" t="s">
        <v>214</v>
      </c>
      <c r="D79" s="111"/>
      <c r="E79" s="27">
        <f>E83+E86+E80</f>
        <v>18900</v>
      </c>
      <c r="F79" s="27">
        <f>F83+F86+F80</f>
        <v>5075</v>
      </c>
      <c r="G79" s="68"/>
    </row>
    <row r="80" spans="1:7" s="11" customFormat="1" ht="34.5" customHeight="1" x14ac:dyDescent="0.25">
      <c r="A80" s="57" t="s">
        <v>524</v>
      </c>
      <c r="B80" s="105" t="s">
        <v>66</v>
      </c>
      <c r="C80" s="59" t="s">
        <v>218</v>
      </c>
      <c r="D80" s="50"/>
      <c r="E80" s="28">
        <f>E81+E83</f>
        <v>18900</v>
      </c>
      <c r="F80" s="28">
        <f>F81+F83</f>
        <v>5075</v>
      </c>
      <c r="G80" s="68"/>
    </row>
    <row r="81" spans="1:7" s="11" customFormat="1" ht="26.25" customHeight="1" x14ac:dyDescent="0.25">
      <c r="A81" s="6" t="s">
        <v>67</v>
      </c>
      <c r="B81" s="180" t="s">
        <v>66</v>
      </c>
      <c r="C81" s="183" t="s">
        <v>219</v>
      </c>
      <c r="D81" s="50"/>
      <c r="E81" s="29">
        <f>E82</f>
        <v>18900</v>
      </c>
      <c r="F81" s="29">
        <f>F82</f>
        <v>5075</v>
      </c>
      <c r="G81" s="68"/>
    </row>
    <row r="82" spans="1:7" s="11" customFormat="1" ht="35.25" customHeight="1" x14ac:dyDescent="0.25">
      <c r="A82" s="32" t="s">
        <v>75</v>
      </c>
      <c r="B82" s="180" t="s">
        <v>66</v>
      </c>
      <c r="C82" s="183" t="s">
        <v>219</v>
      </c>
      <c r="D82" s="184">
        <v>700</v>
      </c>
      <c r="E82" s="29">
        <v>18900</v>
      </c>
      <c r="F82" s="29">
        <v>5075</v>
      </c>
      <c r="G82" s="68"/>
    </row>
    <row r="83" spans="1:7" s="11" customFormat="1" ht="63" hidden="1" customHeight="1" x14ac:dyDescent="0.25">
      <c r="A83" s="57" t="s">
        <v>385</v>
      </c>
      <c r="B83" s="87">
        <v>923</v>
      </c>
      <c r="C83" s="59" t="s">
        <v>221</v>
      </c>
      <c r="D83" s="111"/>
      <c r="E83" s="27">
        <f>E84</f>
        <v>0</v>
      </c>
      <c r="F83" s="27">
        <f>F84</f>
        <v>0</v>
      </c>
      <c r="G83" s="68"/>
    </row>
    <row r="84" spans="1:7" s="11" customFormat="1" ht="63" hidden="1" customHeight="1" x14ac:dyDescent="0.25">
      <c r="A84" s="6" t="s">
        <v>117</v>
      </c>
      <c r="B84" s="90">
        <v>923</v>
      </c>
      <c r="C84" s="60" t="s">
        <v>222</v>
      </c>
      <c r="D84" s="36"/>
      <c r="E84" s="29">
        <f>E85</f>
        <v>0</v>
      </c>
      <c r="F84" s="29">
        <f>F85</f>
        <v>0</v>
      </c>
      <c r="G84" s="68"/>
    </row>
    <row r="85" spans="1:7" s="11" customFormat="1" ht="47.25" hidden="1" customHeight="1" x14ac:dyDescent="0.25">
      <c r="A85" s="56" t="s">
        <v>133</v>
      </c>
      <c r="B85" s="90">
        <v>923</v>
      </c>
      <c r="C85" s="60" t="s">
        <v>222</v>
      </c>
      <c r="D85" s="63">
        <v>200</v>
      </c>
      <c r="E85" s="29"/>
      <c r="F85" s="29"/>
      <c r="G85" s="68"/>
    </row>
    <row r="86" spans="1:7" s="11" customFormat="1" ht="15.75" hidden="1" customHeight="1" x14ac:dyDescent="0.25">
      <c r="A86" s="112" t="s">
        <v>386</v>
      </c>
      <c r="B86" s="87">
        <v>923</v>
      </c>
      <c r="C86" s="59" t="s">
        <v>223</v>
      </c>
      <c r="D86" s="63"/>
      <c r="E86" s="27">
        <f>E87+E89+E91</f>
        <v>0</v>
      </c>
      <c r="F86" s="27">
        <f>F87+F89+F91</f>
        <v>0</v>
      </c>
      <c r="G86" s="68"/>
    </row>
    <row r="87" spans="1:7" s="11" customFormat="1" ht="47.25" hidden="1" customHeight="1" x14ac:dyDescent="0.25">
      <c r="A87" s="38" t="s">
        <v>387</v>
      </c>
      <c r="B87" s="90">
        <v>923</v>
      </c>
      <c r="C87" s="60" t="s">
        <v>224</v>
      </c>
      <c r="D87" s="60"/>
      <c r="E87" s="29">
        <f>E88</f>
        <v>0</v>
      </c>
      <c r="F87" s="29">
        <f>F88</f>
        <v>0</v>
      </c>
      <c r="G87" s="68"/>
    </row>
    <row r="88" spans="1:7" s="11" customFormat="1" ht="47.25" hidden="1" customHeight="1" x14ac:dyDescent="0.25">
      <c r="A88" s="56" t="s">
        <v>133</v>
      </c>
      <c r="B88" s="90">
        <v>923</v>
      </c>
      <c r="C88" s="60" t="s">
        <v>224</v>
      </c>
      <c r="D88" s="63">
        <v>200</v>
      </c>
      <c r="E88" s="29"/>
      <c r="F88" s="29"/>
      <c r="G88" s="68"/>
    </row>
    <row r="89" spans="1:7" s="11" customFormat="1" ht="63" hidden="1" customHeight="1" x14ac:dyDescent="0.25">
      <c r="A89" s="44" t="s">
        <v>114</v>
      </c>
      <c r="B89" s="90">
        <v>923</v>
      </c>
      <c r="C89" s="60" t="s">
        <v>225</v>
      </c>
      <c r="D89" s="60"/>
      <c r="E89" s="29">
        <f>E90</f>
        <v>0</v>
      </c>
      <c r="F89" s="29">
        <f>F90</f>
        <v>0</v>
      </c>
      <c r="G89" s="68"/>
    </row>
    <row r="90" spans="1:7" s="11" customFormat="1" ht="47.25" hidden="1" customHeight="1" x14ac:dyDescent="0.25">
      <c r="A90" s="56" t="s">
        <v>133</v>
      </c>
      <c r="B90" s="90">
        <v>923</v>
      </c>
      <c r="C90" s="60" t="s">
        <v>225</v>
      </c>
      <c r="D90" s="63">
        <v>200</v>
      </c>
      <c r="E90" s="29"/>
      <c r="F90" s="29"/>
      <c r="G90" s="68"/>
    </row>
    <row r="91" spans="1:7" s="11" customFormat="1" ht="63" hidden="1" customHeight="1" x14ac:dyDescent="0.25">
      <c r="A91" s="44" t="s">
        <v>115</v>
      </c>
      <c r="B91" s="90">
        <v>923</v>
      </c>
      <c r="C91" s="60" t="s">
        <v>226</v>
      </c>
      <c r="D91" s="60"/>
      <c r="E91" s="29">
        <f>E92</f>
        <v>0</v>
      </c>
      <c r="F91" s="29">
        <f>F92</f>
        <v>0</v>
      </c>
      <c r="G91" s="68"/>
    </row>
    <row r="92" spans="1:7" s="11" customFormat="1" ht="47.25" hidden="1" customHeight="1" x14ac:dyDescent="0.25">
      <c r="A92" s="56" t="s">
        <v>133</v>
      </c>
      <c r="B92" s="90">
        <v>923</v>
      </c>
      <c r="C92" s="60" t="s">
        <v>226</v>
      </c>
      <c r="D92" s="63">
        <v>200</v>
      </c>
      <c r="E92" s="29"/>
      <c r="F92" s="29"/>
      <c r="G92" s="68"/>
    </row>
    <row r="93" spans="1:7" s="11" customFormat="1" ht="63" hidden="1" customHeight="1" x14ac:dyDescent="0.25">
      <c r="A93" s="5" t="s">
        <v>388</v>
      </c>
      <c r="B93" s="87">
        <v>923</v>
      </c>
      <c r="C93" s="4" t="s">
        <v>274</v>
      </c>
      <c r="D93" s="63"/>
      <c r="E93" s="29">
        <f>E94</f>
        <v>0</v>
      </c>
      <c r="F93" s="29">
        <f>F94</f>
        <v>0</v>
      </c>
      <c r="G93" s="68"/>
    </row>
    <row r="94" spans="1:7" s="11" customFormat="1" ht="47.25" hidden="1" customHeight="1" x14ac:dyDescent="0.25">
      <c r="A94" s="57" t="s">
        <v>389</v>
      </c>
      <c r="B94" s="105">
        <v>923</v>
      </c>
      <c r="C94" s="59" t="s">
        <v>275</v>
      </c>
      <c r="D94" s="63"/>
      <c r="E94" s="29">
        <f>E95</f>
        <v>0</v>
      </c>
      <c r="F94" s="29">
        <f>F95</f>
        <v>0</v>
      </c>
      <c r="G94" s="68"/>
    </row>
    <row r="95" spans="1:7" s="11" customFormat="1" ht="63" hidden="1" customHeight="1" x14ac:dyDescent="0.25">
      <c r="A95" s="56" t="s">
        <v>390</v>
      </c>
      <c r="B95" s="90">
        <v>923</v>
      </c>
      <c r="C95" s="60" t="s">
        <v>391</v>
      </c>
      <c r="D95" s="63"/>
      <c r="E95" s="29">
        <f>E96+E98</f>
        <v>0</v>
      </c>
      <c r="F95" s="29">
        <f>F96+F98</f>
        <v>0</v>
      </c>
      <c r="G95" s="68"/>
    </row>
    <row r="96" spans="1:7" s="11" customFormat="1" ht="31.5" hidden="1" customHeight="1" x14ac:dyDescent="0.25">
      <c r="A96" s="56" t="s">
        <v>294</v>
      </c>
      <c r="B96" s="90">
        <v>923</v>
      </c>
      <c r="C96" s="60" t="s">
        <v>392</v>
      </c>
      <c r="D96" s="63"/>
      <c r="E96" s="29">
        <f>E97</f>
        <v>0</v>
      </c>
      <c r="F96" s="29">
        <f>F97</f>
        <v>0</v>
      </c>
      <c r="G96" s="68"/>
    </row>
    <row r="97" spans="1:7" s="11" customFormat="1" ht="47.25" hidden="1" customHeight="1" x14ac:dyDescent="0.25">
      <c r="A97" s="56" t="s">
        <v>133</v>
      </c>
      <c r="B97" s="90">
        <v>923</v>
      </c>
      <c r="C97" s="60" t="s">
        <v>392</v>
      </c>
      <c r="D97" s="63">
        <v>200</v>
      </c>
      <c r="E97" s="29"/>
      <c r="F97" s="29"/>
      <c r="G97" s="68"/>
    </row>
    <row r="98" spans="1:7" s="11" customFormat="1" ht="63" hidden="1" customHeight="1" x14ac:dyDescent="0.25">
      <c r="A98" s="56" t="s">
        <v>390</v>
      </c>
      <c r="B98" s="90">
        <v>923</v>
      </c>
      <c r="C98" s="60" t="s">
        <v>393</v>
      </c>
      <c r="D98" s="63"/>
      <c r="E98" s="29">
        <f>E99</f>
        <v>0</v>
      </c>
      <c r="F98" s="29">
        <f>F99</f>
        <v>0</v>
      </c>
      <c r="G98" s="68"/>
    </row>
    <row r="99" spans="1:7" s="11" customFormat="1" ht="47.25" hidden="1" customHeight="1" x14ac:dyDescent="0.25">
      <c r="A99" s="56" t="s">
        <v>133</v>
      </c>
      <c r="B99" s="90">
        <v>923</v>
      </c>
      <c r="C99" s="60" t="s">
        <v>393</v>
      </c>
      <c r="D99" s="63">
        <v>200</v>
      </c>
      <c r="E99" s="29"/>
      <c r="F99" s="29"/>
      <c r="G99" s="68"/>
    </row>
    <row r="100" spans="1:7" s="11" customFormat="1" ht="63" x14ac:dyDescent="0.25">
      <c r="A100" s="5" t="s">
        <v>394</v>
      </c>
      <c r="B100" s="87">
        <v>923</v>
      </c>
      <c r="C100" s="4" t="s">
        <v>227</v>
      </c>
      <c r="D100" s="111"/>
      <c r="E100" s="27">
        <f>E101+E105</f>
        <v>3850</v>
      </c>
      <c r="F100" s="27">
        <f>F101+F105</f>
        <v>3850</v>
      </c>
      <c r="G100" s="68" t="s">
        <v>555</v>
      </c>
    </row>
    <row r="101" spans="1:7" s="11" customFormat="1" ht="15.75" x14ac:dyDescent="0.25">
      <c r="A101" s="23" t="s">
        <v>540</v>
      </c>
      <c r="B101" s="87">
        <v>923</v>
      </c>
      <c r="C101" s="59" t="s">
        <v>228</v>
      </c>
      <c r="D101" s="111"/>
      <c r="E101" s="27">
        <f t="shared" ref="E101:F103" si="0">E102</f>
        <v>3850</v>
      </c>
      <c r="F101" s="27">
        <f t="shared" si="0"/>
        <v>3850</v>
      </c>
      <c r="G101" s="68"/>
    </row>
    <row r="102" spans="1:7" s="11" customFormat="1" ht="78.75" x14ac:dyDescent="0.25">
      <c r="A102" s="6" t="s">
        <v>537</v>
      </c>
      <c r="B102" s="90">
        <v>923</v>
      </c>
      <c r="C102" s="60" t="s">
        <v>538</v>
      </c>
      <c r="D102" s="111"/>
      <c r="E102" s="29">
        <f t="shared" si="0"/>
        <v>3850</v>
      </c>
      <c r="F102" s="29">
        <f t="shared" si="0"/>
        <v>3850</v>
      </c>
      <c r="G102" s="175"/>
    </row>
    <row r="103" spans="1:7" s="11" customFormat="1" ht="31.5" x14ac:dyDescent="0.25">
      <c r="A103" s="6" t="s">
        <v>294</v>
      </c>
      <c r="B103" s="90">
        <v>923</v>
      </c>
      <c r="C103" s="60" t="s">
        <v>539</v>
      </c>
      <c r="D103" s="111"/>
      <c r="E103" s="29">
        <f t="shared" si="0"/>
        <v>3850</v>
      </c>
      <c r="F103" s="29">
        <f t="shared" si="0"/>
        <v>3850</v>
      </c>
      <c r="G103" s="68"/>
    </row>
    <row r="104" spans="1:7" s="11" customFormat="1" ht="31.5" x14ac:dyDescent="0.25">
      <c r="A104" s="31" t="s">
        <v>65</v>
      </c>
      <c r="B104" s="90">
        <v>923</v>
      </c>
      <c r="C104" s="60" t="s">
        <v>539</v>
      </c>
      <c r="D104" s="63">
        <v>300</v>
      </c>
      <c r="E104" s="29">
        <f>350+3500</f>
        <v>3850</v>
      </c>
      <c r="F104" s="29">
        <f>350+3500</f>
        <v>3850</v>
      </c>
      <c r="G104" s="68"/>
    </row>
    <row r="105" spans="1:7" s="11" customFormat="1" ht="78.75" hidden="1" x14ac:dyDescent="0.25">
      <c r="A105" s="23" t="s">
        <v>395</v>
      </c>
      <c r="B105" s="87">
        <v>923</v>
      </c>
      <c r="C105" s="59" t="s">
        <v>237</v>
      </c>
      <c r="D105" s="111"/>
      <c r="E105" s="28">
        <f>E106+E111+E113+E115+E117</f>
        <v>0</v>
      </c>
      <c r="F105" s="28">
        <f>F106+F111+F113+F115+F117</f>
        <v>0</v>
      </c>
      <c r="G105" s="68"/>
    </row>
    <row r="106" spans="1:7" s="11" customFormat="1" ht="47.25" hidden="1" x14ac:dyDescent="0.25">
      <c r="A106" s="44" t="s">
        <v>118</v>
      </c>
      <c r="B106" s="90">
        <v>923</v>
      </c>
      <c r="C106" s="60" t="s">
        <v>238</v>
      </c>
      <c r="D106" s="47"/>
      <c r="E106" s="29">
        <f>E107+E109</f>
        <v>0</v>
      </c>
      <c r="F106" s="29">
        <f>F107+F109</f>
        <v>0</v>
      </c>
      <c r="G106" s="68"/>
    </row>
    <row r="107" spans="1:7" s="11" customFormat="1" ht="31.5" hidden="1" x14ac:dyDescent="0.25">
      <c r="A107" s="44" t="s">
        <v>294</v>
      </c>
      <c r="B107" s="90">
        <v>923</v>
      </c>
      <c r="C107" s="60" t="s">
        <v>396</v>
      </c>
      <c r="D107" s="47"/>
      <c r="E107" s="29">
        <f>E108</f>
        <v>0</v>
      </c>
      <c r="F107" s="29">
        <f>F108</f>
        <v>0</v>
      </c>
      <c r="G107" s="68"/>
    </row>
    <row r="108" spans="1:7" s="11" customFormat="1" ht="47.25" hidden="1" x14ac:dyDescent="0.25">
      <c r="A108" s="65" t="s">
        <v>12</v>
      </c>
      <c r="B108" s="90">
        <v>923</v>
      </c>
      <c r="C108" s="60" t="s">
        <v>396</v>
      </c>
      <c r="D108" s="63">
        <v>600</v>
      </c>
      <c r="E108" s="29"/>
      <c r="F108" s="29"/>
      <c r="G108" s="68"/>
    </row>
    <row r="109" spans="1:7" s="11" customFormat="1" ht="157.5" hidden="1" x14ac:dyDescent="0.25">
      <c r="A109" s="65" t="s">
        <v>397</v>
      </c>
      <c r="B109" s="90">
        <v>923</v>
      </c>
      <c r="C109" s="60" t="s">
        <v>398</v>
      </c>
      <c r="D109" s="63"/>
      <c r="E109" s="29">
        <f>E110</f>
        <v>0</v>
      </c>
      <c r="F109" s="29">
        <f>F110</f>
        <v>0</v>
      </c>
      <c r="G109" s="68"/>
    </row>
    <row r="110" spans="1:7" s="11" customFormat="1" ht="47.25" hidden="1" x14ac:dyDescent="0.25">
      <c r="A110" s="65" t="s">
        <v>12</v>
      </c>
      <c r="B110" s="90">
        <v>923</v>
      </c>
      <c r="C110" s="60" t="s">
        <v>398</v>
      </c>
      <c r="D110" s="63">
        <v>600</v>
      </c>
      <c r="E110" s="29"/>
      <c r="F110" s="29"/>
      <c r="G110" s="68"/>
    </row>
    <row r="111" spans="1:7" s="11" customFormat="1" ht="47.25" hidden="1" x14ac:dyDescent="0.25">
      <c r="A111" s="39" t="s">
        <v>104</v>
      </c>
      <c r="B111" s="90">
        <v>923</v>
      </c>
      <c r="C111" s="60" t="s">
        <v>239</v>
      </c>
      <c r="D111" s="111"/>
      <c r="E111" s="29">
        <f>E112</f>
        <v>0</v>
      </c>
      <c r="F111" s="29">
        <f>F112</f>
        <v>0</v>
      </c>
      <c r="G111" s="68"/>
    </row>
    <row r="112" spans="1:7" s="11" customFormat="1" ht="47.25" hidden="1" x14ac:dyDescent="0.25">
      <c r="A112" s="65" t="s">
        <v>12</v>
      </c>
      <c r="B112" s="90">
        <v>923</v>
      </c>
      <c r="C112" s="60" t="s">
        <v>239</v>
      </c>
      <c r="D112" s="63">
        <v>600</v>
      </c>
      <c r="E112" s="29"/>
      <c r="F112" s="29"/>
      <c r="G112" s="68"/>
    </row>
    <row r="113" spans="1:7" s="11" customFormat="1" ht="47.25" hidden="1" x14ac:dyDescent="0.25">
      <c r="A113" s="44" t="s">
        <v>105</v>
      </c>
      <c r="B113" s="90">
        <v>923</v>
      </c>
      <c r="C113" s="60" t="s">
        <v>240</v>
      </c>
      <c r="D113" s="111"/>
      <c r="E113" s="29">
        <f>E114</f>
        <v>0</v>
      </c>
      <c r="F113" s="29">
        <f>F114</f>
        <v>0</v>
      </c>
      <c r="G113" s="68"/>
    </row>
    <row r="114" spans="1:7" s="11" customFormat="1" ht="47.25" hidden="1" x14ac:dyDescent="0.25">
      <c r="A114" s="56" t="s">
        <v>133</v>
      </c>
      <c r="B114" s="90">
        <v>923</v>
      </c>
      <c r="C114" s="60" t="s">
        <v>240</v>
      </c>
      <c r="D114" s="63">
        <v>200</v>
      </c>
      <c r="E114" s="29"/>
      <c r="F114" s="29"/>
      <c r="G114" s="68"/>
    </row>
    <row r="115" spans="1:7" s="11" customFormat="1" ht="47.25" hidden="1" x14ac:dyDescent="0.25">
      <c r="A115" s="113" t="s">
        <v>106</v>
      </c>
      <c r="B115" s="90">
        <v>923</v>
      </c>
      <c r="C115" s="60" t="s">
        <v>241</v>
      </c>
      <c r="D115" s="111"/>
      <c r="E115" s="29">
        <f>E116</f>
        <v>0</v>
      </c>
      <c r="F115" s="29">
        <f>F116</f>
        <v>0</v>
      </c>
      <c r="G115" s="68"/>
    </row>
    <row r="116" spans="1:7" s="11" customFormat="1" ht="47.25" hidden="1" x14ac:dyDescent="0.25">
      <c r="A116" s="56" t="s">
        <v>133</v>
      </c>
      <c r="B116" s="90">
        <v>923</v>
      </c>
      <c r="C116" s="60" t="s">
        <v>241</v>
      </c>
      <c r="D116" s="63">
        <v>200</v>
      </c>
      <c r="E116" s="29"/>
      <c r="F116" s="29"/>
      <c r="G116" s="68"/>
    </row>
    <row r="117" spans="1:7" s="11" customFormat="1" ht="63" hidden="1" x14ac:dyDescent="0.25">
      <c r="A117" s="56" t="s">
        <v>399</v>
      </c>
      <c r="B117" s="90">
        <v>923</v>
      </c>
      <c r="C117" s="60" t="s">
        <v>242</v>
      </c>
      <c r="D117" s="111"/>
      <c r="E117" s="29">
        <f>E118</f>
        <v>0</v>
      </c>
      <c r="F117" s="29">
        <f>F118</f>
        <v>0</v>
      </c>
      <c r="G117" s="68"/>
    </row>
    <row r="118" spans="1:7" s="11" customFormat="1" ht="47.25" hidden="1" x14ac:dyDescent="0.25">
      <c r="A118" s="56" t="s">
        <v>133</v>
      </c>
      <c r="B118" s="90">
        <v>923</v>
      </c>
      <c r="C118" s="60" t="s">
        <v>242</v>
      </c>
      <c r="D118" s="63">
        <v>200</v>
      </c>
      <c r="E118" s="29"/>
      <c r="F118" s="29"/>
      <c r="G118" s="68"/>
    </row>
    <row r="119" spans="1:7" s="11" customFormat="1" ht="94.5" x14ac:dyDescent="0.25">
      <c r="A119" s="24" t="s">
        <v>400</v>
      </c>
      <c r="B119" s="87">
        <v>923</v>
      </c>
      <c r="C119" s="4" t="s">
        <v>243</v>
      </c>
      <c r="D119" s="111"/>
      <c r="E119" s="27">
        <f>E120+E132</f>
        <v>20992</v>
      </c>
      <c r="F119" s="27">
        <f>F120+F132</f>
        <v>18495</v>
      </c>
      <c r="G119" s="68"/>
    </row>
    <row r="120" spans="1:7" s="11" customFormat="1" ht="78.75" x14ac:dyDescent="0.25">
      <c r="A120" s="57" t="s">
        <v>401</v>
      </c>
      <c r="B120" s="87">
        <v>923</v>
      </c>
      <c r="C120" s="59" t="s">
        <v>244</v>
      </c>
      <c r="D120" s="114"/>
      <c r="E120" s="27">
        <f>E121+E123+E128</f>
        <v>19010</v>
      </c>
      <c r="F120" s="27">
        <f>F121+F123+F128</f>
        <v>16810</v>
      </c>
      <c r="G120" s="68"/>
    </row>
    <row r="121" spans="1:7" s="11" customFormat="1" ht="47.25" x14ac:dyDescent="0.25">
      <c r="A121" s="6" t="s">
        <v>402</v>
      </c>
      <c r="B121" s="90">
        <v>923</v>
      </c>
      <c r="C121" s="60" t="s">
        <v>403</v>
      </c>
      <c r="D121" s="111"/>
      <c r="E121" s="29">
        <f>E122</f>
        <v>10</v>
      </c>
      <c r="F121" s="29">
        <f>F122</f>
        <v>10</v>
      </c>
      <c r="G121" s="68"/>
    </row>
    <row r="122" spans="1:7" s="11" customFormat="1" ht="47.25" x14ac:dyDescent="0.25">
      <c r="A122" s="56" t="s">
        <v>133</v>
      </c>
      <c r="B122" s="90">
        <v>923</v>
      </c>
      <c r="C122" s="60" t="s">
        <v>403</v>
      </c>
      <c r="D122" s="63">
        <v>200</v>
      </c>
      <c r="E122" s="29">
        <v>10</v>
      </c>
      <c r="F122" s="29">
        <v>10</v>
      </c>
      <c r="G122" s="68"/>
    </row>
    <row r="123" spans="1:7" s="11" customFormat="1" ht="78.75" hidden="1" x14ac:dyDescent="0.25">
      <c r="A123" s="22" t="s">
        <v>351</v>
      </c>
      <c r="B123" s="90">
        <v>923</v>
      </c>
      <c r="C123" s="60" t="s">
        <v>350</v>
      </c>
      <c r="D123" s="63"/>
      <c r="E123" s="29">
        <f>E126+E124</f>
        <v>0</v>
      </c>
      <c r="F123" s="29">
        <f>F126+F124</f>
        <v>0</v>
      </c>
      <c r="G123" s="68"/>
    </row>
    <row r="124" spans="1:7" s="11" customFormat="1" ht="31.5" hidden="1" x14ac:dyDescent="0.25">
      <c r="A124" s="56" t="s">
        <v>404</v>
      </c>
      <c r="B124" s="90">
        <v>923</v>
      </c>
      <c r="C124" s="60" t="s">
        <v>405</v>
      </c>
      <c r="D124" s="63"/>
      <c r="E124" s="29">
        <f>E125</f>
        <v>0</v>
      </c>
      <c r="F124" s="29">
        <f>F125</f>
        <v>0</v>
      </c>
      <c r="G124" s="68"/>
    </row>
    <row r="125" spans="1:7" s="11" customFormat="1" ht="47.25" hidden="1" x14ac:dyDescent="0.25">
      <c r="A125" s="56" t="s">
        <v>133</v>
      </c>
      <c r="B125" s="90">
        <v>923</v>
      </c>
      <c r="C125" s="60" t="s">
        <v>405</v>
      </c>
      <c r="D125" s="63">
        <v>200</v>
      </c>
      <c r="E125" s="29"/>
      <c r="F125" s="29"/>
      <c r="G125" s="68"/>
    </row>
    <row r="126" spans="1:7" s="11" customFormat="1" ht="31.5" hidden="1" x14ac:dyDescent="0.25">
      <c r="A126" s="22" t="s">
        <v>294</v>
      </c>
      <c r="B126" s="90">
        <v>923</v>
      </c>
      <c r="C126" s="60" t="s">
        <v>406</v>
      </c>
      <c r="D126" s="63"/>
      <c r="E126" s="29">
        <f>E127</f>
        <v>0</v>
      </c>
      <c r="F126" s="29">
        <f>F127</f>
        <v>0</v>
      </c>
      <c r="G126" s="68"/>
    </row>
    <row r="127" spans="1:7" s="11" customFormat="1" ht="47.25" hidden="1" x14ac:dyDescent="0.25">
      <c r="A127" s="56" t="s">
        <v>133</v>
      </c>
      <c r="B127" s="90">
        <v>923</v>
      </c>
      <c r="C127" s="60" t="s">
        <v>406</v>
      </c>
      <c r="D127" s="63">
        <v>200</v>
      </c>
      <c r="E127" s="29"/>
      <c r="F127" s="29"/>
      <c r="G127" s="68"/>
    </row>
    <row r="128" spans="1:7" s="11" customFormat="1" ht="47.25" x14ac:dyDescent="0.25">
      <c r="A128" s="56" t="s">
        <v>407</v>
      </c>
      <c r="B128" s="90">
        <v>923</v>
      </c>
      <c r="C128" s="60" t="s">
        <v>352</v>
      </c>
      <c r="D128" s="111"/>
      <c r="E128" s="29">
        <f>E129+E130+E131</f>
        <v>19000</v>
      </c>
      <c r="F128" s="29">
        <f>F129+F130+F131</f>
        <v>16800</v>
      </c>
      <c r="G128" s="68"/>
    </row>
    <row r="129" spans="1:7" s="11" customFormat="1" ht="94.5" x14ac:dyDescent="0.25">
      <c r="A129" s="56" t="s">
        <v>24</v>
      </c>
      <c r="B129" s="90">
        <v>923</v>
      </c>
      <c r="C129" s="60" t="s">
        <v>352</v>
      </c>
      <c r="D129" s="63">
        <v>100</v>
      </c>
      <c r="E129" s="29">
        <v>19000</v>
      </c>
      <c r="F129" s="29">
        <v>16800</v>
      </c>
      <c r="G129" s="68"/>
    </row>
    <row r="130" spans="1:7" s="11" customFormat="1" ht="47.25" hidden="1" x14ac:dyDescent="0.25">
      <c r="A130" s="56" t="s">
        <v>133</v>
      </c>
      <c r="B130" s="90">
        <v>923</v>
      </c>
      <c r="C130" s="60" t="s">
        <v>352</v>
      </c>
      <c r="D130" s="63">
        <v>200</v>
      </c>
      <c r="E130" s="29"/>
      <c r="F130" s="29"/>
      <c r="G130" s="68"/>
    </row>
    <row r="131" spans="1:7" s="11" customFormat="1" ht="15.75" hidden="1" x14ac:dyDescent="0.25">
      <c r="A131" s="56" t="s">
        <v>25</v>
      </c>
      <c r="B131" s="90">
        <v>923</v>
      </c>
      <c r="C131" s="60" t="s">
        <v>352</v>
      </c>
      <c r="D131" s="63">
        <v>800</v>
      </c>
      <c r="E131" s="29"/>
      <c r="F131" s="29"/>
      <c r="G131" s="68"/>
    </row>
    <row r="132" spans="1:7" s="11" customFormat="1" ht="33.75" customHeight="1" x14ac:dyDescent="0.25">
      <c r="A132" s="34" t="s">
        <v>408</v>
      </c>
      <c r="B132" s="105">
        <v>923</v>
      </c>
      <c r="C132" s="115" t="s">
        <v>134</v>
      </c>
      <c r="D132" s="116"/>
      <c r="E132" s="117">
        <f>E133+E135+E137+E139</f>
        <v>1982</v>
      </c>
      <c r="F132" s="117">
        <f>F133+F135+F137+F139</f>
        <v>1685</v>
      </c>
      <c r="G132" s="68"/>
    </row>
    <row r="133" spans="1:7" s="11" customFormat="1" ht="47.25" hidden="1" x14ac:dyDescent="0.25">
      <c r="A133" s="6" t="s">
        <v>318</v>
      </c>
      <c r="B133" s="90">
        <v>923</v>
      </c>
      <c r="C133" s="60" t="s">
        <v>319</v>
      </c>
      <c r="D133" s="47"/>
      <c r="E133" s="102">
        <f>E134</f>
        <v>0</v>
      </c>
      <c r="F133" s="102">
        <f>F134</f>
        <v>0</v>
      </c>
      <c r="G133" s="68"/>
    </row>
    <row r="134" spans="1:7" s="11" customFormat="1" ht="47.25" hidden="1" x14ac:dyDescent="0.25">
      <c r="A134" s="56" t="s">
        <v>133</v>
      </c>
      <c r="B134" s="90">
        <v>923</v>
      </c>
      <c r="C134" s="60" t="s">
        <v>319</v>
      </c>
      <c r="D134" s="63">
        <v>200</v>
      </c>
      <c r="E134" s="102"/>
      <c r="F134" s="102"/>
      <c r="G134" s="68"/>
    </row>
    <row r="135" spans="1:7" s="11" customFormat="1" ht="63" x14ac:dyDescent="0.25">
      <c r="A135" s="53" t="s">
        <v>272</v>
      </c>
      <c r="B135" s="90">
        <v>923</v>
      </c>
      <c r="C135" s="60" t="s">
        <v>273</v>
      </c>
      <c r="D135" s="60"/>
      <c r="E135" s="102">
        <f>E136</f>
        <v>897</v>
      </c>
      <c r="F135" s="102">
        <f>F136</f>
        <v>600</v>
      </c>
      <c r="G135" s="68"/>
    </row>
    <row r="136" spans="1:7" s="11" customFormat="1" ht="47.25" x14ac:dyDescent="0.25">
      <c r="A136" s="56" t="s">
        <v>133</v>
      </c>
      <c r="B136" s="90">
        <v>923</v>
      </c>
      <c r="C136" s="60" t="s">
        <v>273</v>
      </c>
      <c r="D136" s="63">
        <v>200</v>
      </c>
      <c r="E136" s="102">
        <v>897</v>
      </c>
      <c r="F136" s="102">
        <v>600</v>
      </c>
      <c r="G136" s="68"/>
    </row>
    <row r="137" spans="1:7" s="11" customFormat="1" ht="47.25" x14ac:dyDescent="0.25">
      <c r="A137" s="196" t="s">
        <v>575</v>
      </c>
      <c r="B137" s="90">
        <v>923</v>
      </c>
      <c r="C137" s="118" t="s">
        <v>264</v>
      </c>
      <c r="D137" s="63"/>
      <c r="E137" s="102">
        <f>E138</f>
        <v>1080</v>
      </c>
      <c r="F137" s="102">
        <f>F138</f>
        <v>1080</v>
      </c>
      <c r="G137" s="68"/>
    </row>
    <row r="138" spans="1:7" s="11" customFormat="1" ht="47.25" x14ac:dyDescent="0.25">
      <c r="A138" s="56" t="s">
        <v>133</v>
      </c>
      <c r="B138" s="90">
        <v>923</v>
      </c>
      <c r="C138" s="118" t="s">
        <v>264</v>
      </c>
      <c r="D138" s="63">
        <v>200</v>
      </c>
      <c r="E138" s="102">
        <v>1080</v>
      </c>
      <c r="F138" s="102">
        <v>1080</v>
      </c>
      <c r="G138" s="68"/>
    </row>
    <row r="139" spans="1:7" s="11" customFormat="1" ht="47.25" x14ac:dyDescent="0.25">
      <c r="A139" s="177" t="s">
        <v>556</v>
      </c>
      <c r="B139" s="180">
        <v>923</v>
      </c>
      <c r="C139" s="179" t="s">
        <v>557</v>
      </c>
      <c r="D139" s="181"/>
      <c r="E139" s="102">
        <f>E140</f>
        <v>5</v>
      </c>
      <c r="F139" s="102">
        <f>F140</f>
        <v>5</v>
      </c>
      <c r="G139" s="68"/>
    </row>
    <row r="140" spans="1:7" s="11" customFormat="1" ht="47.25" x14ac:dyDescent="0.25">
      <c r="A140" s="177" t="s">
        <v>133</v>
      </c>
      <c r="B140" s="180">
        <v>923</v>
      </c>
      <c r="C140" s="179" t="s">
        <v>557</v>
      </c>
      <c r="D140" s="181">
        <v>200</v>
      </c>
      <c r="E140" s="102">
        <v>5</v>
      </c>
      <c r="F140" s="102">
        <v>5</v>
      </c>
      <c r="G140" s="68"/>
    </row>
    <row r="141" spans="1:7" s="11" customFormat="1" ht="31.5" x14ac:dyDescent="0.25">
      <c r="A141" s="15" t="s">
        <v>32</v>
      </c>
      <c r="B141" s="87">
        <v>923</v>
      </c>
      <c r="C141" s="16" t="s">
        <v>129</v>
      </c>
      <c r="D141" s="14"/>
      <c r="E141" s="103">
        <f>E142+E144+E146+E149+E153+E157+E160+E163+E166+E171+E177+E180+E182+E184+E151+E155</f>
        <v>219777.9</v>
      </c>
      <c r="F141" s="103">
        <f>F142+F144+F146+F149+F153+F157+F160+F163+F166+F171+F177+F180+F182+F184+F151+F155</f>
        <v>217282.3</v>
      </c>
      <c r="G141" s="68"/>
    </row>
    <row r="142" spans="1:7" s="11" customFormat="1" ht="47.25" x14ac:dyDescent="0.25">
      <c r="A142" s="6" t="s">
        <v>87</v>
      </c>
      <c r="B142" s="90">
        <v>923</v>
      </c>
      <c r="C142" s="60" t="s">
        <v>245</v>
      </c>
      <c r="D142" s="4"/>
      <c r="E142" s="29">
        <f>E143</f>
        <v>7800</v>
      </c>
      <c r="F142" s="29">
        <f>F143</f>
        <v>7800</v>
      </c>
      <c r="G142" s="68"/>
    </row>
    <row r="143" spans="1:7" s="11" customFormat="1" ht="94.5" x14ac:dyDescent="0.25">
      <c r="A143" s="6" t="s">
        <v>86</v>
      </c>
      <c r="B143" s="90">
        <v>923</v>
      </c>
      <c r="C143" s="60" t="s">
        <v>245</v>
      </c>
      <c r="D143" s="63">
        <v>100</v>
      </c>
      <c r="E143" s="29">
        <v>7800</v>
      </c>
      <c r="F143" s="29">
        <v>7800</v>
      </c>
      <c r="G143" s="68"/>
    </row>
    <row r="144" spans="1:7" s="11" customFormat="1" ht="63" hidden="1" x14ac:dyDescent="0.25">
      <c r="A144" s="31" t="s">
        <v>113</v>
      </c>
      <c r="B144" s="90">
        <v>923</v>
      </c>
      <c r="C144" s="13" t="s">
        <v>246</v>
      </c>
      <c r="D144" s="13"/>
      <c r="E144" s="29">
        <f>E145</f>
        <v>0</v>
      </c>
      <c r="F144" s="29">
        <f>F145</f>
        <v>0</v>
      </c>
      <c r="G144" s="68"/>
    </row>
    <row r="145" spans="1:7" s="11" customFormat="1" ht="47.25" hidden="1" x14ac:dyDescent="0.25">
      <c r="A145" s="31" t="s">
        <v>133</v>
      </c>
      <c r="B145" s="90">
        <v>923</v>
      </c>
      <c r="C145" s="13" t="s">
        <v>246</v>
      </c>
      <c r="D145" s="14" t="s">
        <v>35</v>
      </c>
      <c r="E145" s="102"/>
      <c r="F145" s="102"/>
      <c r="G145" s="68"/>
    </row>
    <row r="146" spans="1:7" s="11" customFormat="1" ht="78.75" hidden="1" x14ac:dyDescent="0.25">
      <c r="A146" s="6" t="s">
        <v>409</v>
      </c>
      <c r="B146" s="90">
        <v>923</v>
      </c>
      <c r="C146" s="60" t="s">
        <v>249</v>
      </c>
      <c r="D146" s="60"/>
      <c r="E146" s="29">
        <f>E147+E148</f>
        <v>0</v>
      </c>
      <c r="F146" s="29">
        <f>F147+F148</f>
        <v>0</v>
      </c>
      <c r="G146" s="68"/>
    </row>
    <row r="147" spans="1:7" s="11" customFormat="1" ht="47.25" hidden="1" x14ac:dyDescent="0.25">
      <c r="A147" s="6" t="s">
        <v>133</v>
      </c>
      <c r="B147" s="90">
        <v>923</v>
      </c>
      <c r="C147" s="60" t="s">
        <v>249</v>
      </c>
      <c r="D147" s="63">
        <v>200</v>
      </c>
      <c r="E147" s="29"/>
      <c r="F147" s="29"/>
      <c r="G147" s="68"/>
    </row>
    <row r="148" spans="1:7" s="11" customFormat="1" ht="31.5" hidden="1" x14ac:dyDescent="0.25">
      <c r="A148" s="31" t="s">
        <v>65</v>
      </c>
      <c r="B148" s="90">
        <v>923</v>
      </c>
      <c r="C148" s="60" t="s">
        <v>249</v>
      </c>
      <c r="D148" s="63">
        <v>300</v>
      </c>
      <c r="E148" s="29">
        <f>468-468</f>
        <v>0</v>
      </c>
      <c r="F148" s="29">
        <f>468-468</f>
        <v>0</v>
      </c>
      <c r="G148" s="68"/>
    </row>
    <row r="149" spans="1:7" s="11" customFormat="1" ht="81.95" hidden="1" customHeight="1" x14ac:dyDescent="0.25">
      <c r="A149" s="6" t="s">
        <v>410</v>
      </c>
      <c r="B149" s="90">
        <v>923</v>
      </c>
      <c r="C149" s="60" t="s">
        <v>250</v>
      </c>
      <c r="D149" s="60"/>
      <c r="E149" s="29">
        <f>E150</f>
        <v>0</v>
      </c>
      <c r="F149" s="29">
        <f>F150</f>
        <v>0</v>
      </c>
      <c r="G149" s="68"/>
    </row>
    <row r="150" spans="1:7" s="11" customFormat="1" ht="31.5" hidden="1" x14ac:dyDescent="0.25">
      <c r="A150" s="6" t="s">
        <v>65</v>
      </c>
      <c r="B150" s="90">
        <v>923</v>
      </c>
      <c r="C150" s="60" t="s">
        <v>250</v>
      </c>
      <c r="D150" s="63">
        <v>300</v>
      </c>
      <c r="E150" s="29">
        <f>4353.6-4353.6</f>
        <v>0</v>
      </c>
      <c r="F150" s="29">
        <f>4353.6-4353.6</f>
        <v>0</v>
      </c>
      <c r="G150" s="68"/>
    </row>
    <row r="151" spans="1:7" s="11" customFormat="1" ht="63" x14ac:dyDescent="0.25">
      <c r="A151" s="6" t="s">
        <v>278</v>
      </c>
      <c r="B151" s="90">
        <v>923</v>
      </c>
      <c r="C151" s="60" t="s">
        <v>279</v>
      </c>
      <c r="D151" s="63"/>
      <c r="E151" s="29">
        <f>E152</f>
        <v>162.6</v>
      </c>
      <c r="F151" s="29">
        <f>F152</f>
        <v>170</v>
      </c>
      <c r="G151" s="68"/>
    </row>
    <row r="152" spans="1:7" s="11" customFormat="1" ht="47.25" x14ac:dyDescent="0.25">
      <c r="A152" s="6" t="s">
        <v>133</v>
      </c>
      <c r="B152" s="90">
        <v>923</v>
      </c>
      <c r="C152" s="60" t="s">
        <v>279</v>
      </c>
      <c r="D152" s="63">
        <v>200</v>
      </c>
      <c r="E152" s="29">
        <v>162.6</v>
      </c>
      <c r="F152" s="29">
        <v>170</v>
      </c>
      <c r="G152" s="68"/>
    </row>
    <row r="153" spans="1:7" s="11" customFormat="1" ht="94.5" hidden="1" x14ac:dyDescent="0.25">
      <c r="A153" s="6" t="s">
        <v>411</v>
      </c>
      <c r="B153" s="90">
        <v>923</v>
      </c>
      <c r="C153" s="60" t="s">
        <v>251</v>
      </c>
      <c r="D153" s="60"/>
      <c r="E153" s="29">
        <f>E154</f>
        <v>0</v>
      </c>
      <c r="F153" s="29">
        <f>F154</f>
        <v>0</v>
      </c>
      <c r="G153" s="68"/>
    </row>
    <row r="154" spans="1:7" s="11" customFormat="1" ht="31.5" hidden="1" x14ac:dyDescent="0.25">
      <c r="A154" s="6" t="s">
        <v>65</v>
      </c>
      <c r="B154" s="90">
        <v>923</v>
      </c>
      <c r="C154" s="60" t="s">
        <v>251</v>
      </c>
      <c r="D154" s="63">
        <v>300</v>
      </c>
      <c r="E154" s="29"/>
      <c r="F154" s="29"/>
      <c r="G154" s="68"/>
    </row>
    <row r="155" spans="1:7" s="11" customFormat="1" ht="94.5" x14ac:dyDescent="0.25">
      <c r="A155" s="6" t="s">
        <v>547</v>
      </c>
      <c r="B155" s="90">
        <v>923</v>
      </c>
      <c r="C155" s="60" t="s">
        <v>548</v>
      </c>
      <c r="D155" s="63"/>
      <c r="E155" s="29">
        <f>E156</f>
        <v>834.5</v>
      </c>
      <c r="F155" s="29">
        <f>F156</f>
        <v>834.5</v>
      </c>
      <c r="G155" s="68"/>
    </row>
    <row r="156" spans="1:7" s="11" customFormat="1" ht="31.5" x14ac:dyDescent="0.25">
      <c r="A156" s="6" t="s">
        <v>65</v>
      </c>
      <c r="B156" s="90">
        <v>923</v>
      </c>
      <c r="C156" s="60" t="s">
        <v>548</v>
      </c>
      <c r="D156" s="63">
        <v>300</v>
      </c>
      <c r="E156" s="29">
        <v>834.5</v>
      </c>
      <c r="F156" s="29">
        <v>834.5</v>
      </c>
      <c r="G156" s="68"/>
    </row>
    <row r="157" spans="1:7" s="11" customFormat="1" ht="126" x14ac:dyDescent="0.25">
      <c r="A157" s="6" t="s">
        <v>562</v>
      </c>
      <c r="B157" s="90">
        <v>923</v>
      </c>
      <c r="C157" s="60" t="s">
        <v>252</v>
      </c>
      <c r="D157" s="60"/>
      <c r="E157" s="29">
        <f>E158+E159</f>
        <v>74.400000000000006</v>
      </c>
      <c r="F157" s="29">
        <f>F158+F159</f>
        <v>74.400000000000006</v>
      </c>
      <c r="G157" s="68"/>
    </row>
    <row r="158" spans="1:7" s="11" customFormat="1" ht="94.5" x14ac:dyDescent="0.25">
      <c r="A158" s="6" t="s">
        <v>86</v>
      </c>
      <c r="B158" s="90">
        <v>923</v>
      </c>
      <c r="C158" s="60" t="s">
        <v>252</v>
      </c>
      <c r="D158" s="63">
        <v>100</v>
      </c>
      <c r="E158" s="29">
        <v>73</v>
      </c>
      <c r="F158" s="29">
        <v>73</v>
      </c>
      <c r="G158" s="68"/>
    </row>
    <row r="159" spans="1:7" s="11" customFormat="1" ht="47.25" x14ac:dyDescent="0.25">
      <c r="A159" s="56" t="s">
        <v>133</v>
      </c>
      <c r="B159" s="90">
        <v>923</v>
      </c>
      <c r="C159" s="60" t="s">
        <v>252</v>
      </c>
      <c r="D159" s="63">
        <v>200</v>
      </c>
      <c r="E159" s="29">
        <v>1.4</v>
      </c>
      <c r="F159" s="29">
        <v>1.4</v>
      </c>
      <c r="G159" s="68"/>
    </row>
    <row r="160" spans="1:7" s="11" customFormat="1" ht="126" x14ac:dyDescent="0.25">
      <c r="A160" s="6" t="s">
        <v>563</v>
      </c>
      <c r="B160" s="90">
        <v>923</v>
      </c>
      <c r="C160" s="60" t="s">
        <v>253</v>
      </c>
      <c r="D160" s="60"/>
      <c r="E160" s="29">
        <f>E161+E162</f>
        <v>3548.4</v>
      </c>
      <c r="F160" s="29">
        <f>F161+F162</f>
        <v>3548.4</v>
      </c>
      <c r="G160" s="68"/>
    </row>
    <row r="161" spans="1:7" s="11" customFormat="1" ht="94.5" x14ac:dyDescent="0.25">
      <c r="A161" s="6" t="s">
        <v>86</v>
      </c>
      <c r="B161" s="90">
        <v>923</v>
      </c>
      <c r="C161" s="60" t="s">
        <v>253</v>
      </c>
      <c r="D161" s="63">
        <v>100</v>
      </c>
      <c r="E161" s="29">
        <v>3484</v>
      </c>
      <c r="F161" s="29">
        <v>3484</v>
      </c>
      <c r="G161" s="68"/>
    </row>
    <row r="162" spans="1:7" s="11" customFormat="1" ht="47.25" x14ac:dyDescent="0.25">
      <c r="A162" s="56" t="s">
        <v>133</v>
      </c>
      <c r="B162" s="90">
        <v>923</v>
      </c>
      <c r="C162" s="60" t="s">
        <v>253</v>
      </c>
      <c r="D162" s="63">
        <v>200</v>
      </c>
      <c r="E162" s="29">
        <v>64.400000000000006</v>
      </c>
      <c r="F162" s="29">
        <v>64.400000000000006</v>
      </c>
      <c r="G162" s="68"/>
    </row>
    <row r="163" spans="1:7" s="11" customFormat="1" ht="157.5" hidden="1" x14ac:dyDescent="0.25">
      <c r="A163" s="33" t="s">
        <v>325</v>
      </c>
      <c r="B163" s="90">
        <v>923</v>
      </c>
      <c r="C163" s="9" t="s">
        <v>254</v>
      </c>
      <c r="D163" s="9"/>
      <c r="E163" s="29">
        <f>E164+E165</f>
        <v>0</v>
      </c>
      <c r="F163" s="29">
        <f>F164+F165</f>
        <v>0</v>
      </c>
      <c r="G163" s="68"/>
    </row>
    <row r="164" spans="1:7" s="11" customFormat="1" ht="94.5" hidden="1" x14ac:dyDescent="0.25">
      <c r="A164" s="33" t="s">
        <v>24</v>
      </c>
      <c r="B164" s="90">
        <v>923</v>
      </c>
      <c r="C164" s="9" t="s">
        <v>254</v>
      </c>
      <c r="D164" s="10" t="s">
        <v>34</v>
      </c>
      <c r="E164" s="29"/>
      <c r="F164" s="29"/>
      <c r="G164" s="68"/>
    </row>
    <row r="165" spans="1:7" s="11" customFormat="1" ht="47.25" hidden="1" x14ac:dyDescent="0.25">
      <c r="A165" s="33" t="s">
        <v>133</v>
      </c>
      <c r="B165" s="90">
        <v>923</v>
      </c>
      <c r="C165" s="9" t="s">
        <v>254</v>
      </c>
      <c r="D165" s="10" t="s">
        <v>35</v>
      </c>
      <c r="E165" s="29"/>
      <c r="F165" s="29"/>
      <c r="G165" s="68"/>
    </row>
    <row r="166" spans="1:7" s="11" customFormat="1" ht="47.25" x14ac:dyDescent="0.25">
      <c r="A166" s="6" t="s">
        <v>326</v>
      </c>
      <c r="B166" s="90">
        <v>923</v>
      </c>
      <c r="C166" s="60" t="s">
        <v>131</v>
      </c>
      <c r="D166" s="60"/>
      <c r="E166" s="29">
        <f>E167+E168+E169+E170</f>
        <v>131057</v>
      </c>
      <c r="F166" s="29">
        <f>F167+F168+F169+F170</f>
        <v>131527.29999999999</v>
      </c>
      <c r="G166" s="68"/>
    </row>
    <row r="167" spans="1:7" s="11" customFormat="1" ht="94.5" x14ac:dyDescent="0.25">
      <c r="A167" s="6" t="s">
        <v>86</v>
      </c>
      <c r="B167" s="90">
        <v>923</v>
      </c>
      <c r="C167" s="60" t="s">
        <v>131</v>
      </c>
      <c r="D167" s="63">
        <v>100</v>
      </c>
      <c r="E167" s="29">
        <v>120499.2</v>
      </c>
      <c r="F167" s="29">
        <v>120499.2</v>
      </c>
      <c r="G167" s="68"/>
    </row>
    <row r="168" spans="1:7" s="11" customFormat="1" ht="47.25" x14ac:dyDescent="0.25">
      <c r="A168" s="56" t="s">
        <v>133</v>
      </c>
      <c r="B168" s="90">
        <v>923</v>
      </c>
      <c r="C168" s="60" t="s">
        <v>131</v>
      </c>
      <c r="D168" s="63">
        <v>200</v>
      </c>
      <c r="E168" s="29">
        <v>10492.8</v>
      </c>
      <c r="F168" s="29">
        <v>10963.1</v>
      </c>
      <c r="G168" s="68"/>
    </row>
    <row r="169" spans="1:7" s="11" customFormat="1" ht="31.5" hidden="1" x14ac:dyDescent="0.25">
      <c r="A169" s="56" t="s">
        <v>65</v>
      </c>
      <c r="B169" s="90">
        <v>923</v>
      </c>
      <c r="C169" s="60" t="s">
        <v>131</v>
      </c>
      <c r="D169" s="63">
        <v>300</v>
      </c>
      <c r="E169" s="29"/>
      <c r="F169" s="29"/>
      <c r="G169" s="68"/>
    </row>
    <row r="170" spans="1:7" s="11" customFormat="1" ht="15.75" x14ac:dyDescent="0.25">
      <c r="A170" s="18" t="s">
        <v>94</v>
      </c>
      <c r="B170" s="90">
        <v>923</v>
      </c>
      <c r="C170" s="60" t="s">
        <v>131</v>
      </c>
      <c r="D170" s="14" t="s">
        <v>95</v>
      </c>
      <c r="E170" s="29">
        <v>65</v>
      </c>
      <c r="F170" s="29">
        <v>65</v>
      </c>
      <c r="G170" s="68"/>
    </row>
    <row r="171" spans="1:7" s="11" customFormat="1" ht="78.75" x14ac:dyDescent="0.25">
      <c r="A171" s="6" t="s">
        <v>91</v>
      </c>
      <c r="B171" s="90">
        <v>923</v>
      </c>
      <c r="C171" s="60" t="s">
        <v>255</v>
      </c>
      <c r="D171" s="60"/>
      <c r="E171" s="29">
        <f>E172+E173+E174+E175+E176</f>
        <v>65681.5</v>
      </c>
      <c r="F171" s="29">
        <f>F172+F173+F174+F175+F176</f>
        <v>62703.1</v>
      </c>
      <c r="G171" s="68"/>
    </row>
    <row r="172" spans="1:7" s="11" customFormat="1" ht="94.5" x14ac:dyDescent="0.25">
      <c r="A172" s="6" t="s">
        <v>86</v>
      </c>
      <c r="B172" s="90">
        <v>923</v>
      </c>
      <c r="C172" s="60" t="s">
        <v>255</v>
      </c>
      <c r="D172" s="63">
        <v>100</v>
      </c>
      <c r="E172" s="29">
        <v>62736.5</v>
      </c>
      <c r="F172" s="29">
        <v>59758.1</v>
      </c>
      <c r="G172" s="68"/>
    </row>
    <row r="173" spans="1:7" s="11" customFormat="1" ht="47.25" x14ac:dyDescent="0.25">
      <c r="A173" s="56" t="s">
        <v>133</v>
      </c>
      <c r="B173" s="90">
        <v>923</v>
      </c>
      <c r="C173" s="60" t="s">
        <v>255</v>
      </c>
      <c r="D173" s="63">
        <v>200</v>
      </c>
      <c r="E173" s="29">
        <v>2944.1</v>
      </c>
      <c r="F173" s="29">
        <v>2944.1</v>
      </c>
      <c r="G173" s="68"/>
    </row>
    <row r="174" spans="1:7" s="11" customFormat="1" ht="31.5" hidden="1" x14ac:dyDescent="0.25">
      <c r="A174" s="56" t="s">
        <v>65</v>
      </c>
      <c r="B174" s="90">
        <v>923</v>
      </c>
      <c r="C174" s="60" t="s">
        <v>255</v>
      </c>
      <c r="D174" s="63">
        <v>300</v>
      </c>
      <c r="E174" s="29"/>
      <c r="F174" s="29"/>
      <c r="G174" s="68"/>
    </row>
    <row r="175" spans="1:7" s="11" customFormat="1" ht="47.25" hidden="1" x14ac:dyDescent="0.25">
      <c r="A175" s="65" t="s">
        <v>12</v>
      </c>
      <c r="B175" s="90">
        <v>923</v>
      </c>
      <c r="C175" s="60" t="s">
        <v>255</v>
      </c>
      <c r="D175" s="63">
        <v>600</v>
      </c>
      <c r="E175" s="29"/>
      <c r="F175" s="29"/>
    </row>
    <row r="176" spans="1:7" s="11" customFormat="1" ht="15.75" x14ac:dyDescent="0.25">
      <c r="A176" s="12" t="s">
        <v>25</v>
      </c>
      <c r="B176" s="90">
        <v>923</v>
      </c>
      <c r="C176" s="60" t="s">
        <v>255</v>
      </c>
      <c r="D176" s="14" t="s">
        <v>95</v>
      </c>
      <c r="E176" s="29">
        <v>0.9</v>
      </c>
      <c r="F176" s="29">
        <v>0.9</v>
      </c>
    </row>
    <row r="177" spans="1:7" s="11" customFormat="1" ht="47.25" x14ac:dyDescent="0.25">
      <c r="A177" s="56" t="s">
        <v>92</v>
      </c>
      <c r="B177" s="90">
        <v>923</v>
      </c>
      <c r="C177" s="60" t="s">
        <v>256</v>
      </c>
      <c r="D177" s="60"/>
      <c r="E177" s="29">
        <f>E178+E179</f>
        <v>10008.6</v>
      </c>
      <c r="F177" s="29">
        <f>F178+F179</f>
        <v>10008.6</v>
      </c>
    </row>
    <row r="178" spans="1:7" s="11" customFormat="1" ht="47.25" x14ac:dyDescent="0.25">
      <c r="A178" s="56" t="s">
        <v>133</v>
      </c>
      <c r="B178" s="90">
        <v>923</v>
      </c>
      <c r="C178" s="60" t="s">
        <v>256</v>
      </c>
      <c r="D178" s="63">
        <v>200</v>
      </c>
      <c r="E178" s="29">
        <v>8.6</v>
      </c>
      <c r="F178" s="29">
        <v>8.6</v>
      </c>
    </row>
    <row r="179" spans="1:7" s="11" customFormat="1" ht="31.5" x14ac:dyDescent="0.25">
      <c r="A179" s="56" t="s">
        <v>65</v>
      </c>
      <c r="B179" s="90">
        <v>923</v>
      </c>
      <c r="C179" s="60" t="s">
        <v>256</v>
      </c>
      <c r="D179" s="63">
        <v>300</v>
      </c>
      <c r="E179" s="29">
        <v>10000</v>
      </c>
      <c r="F179" s="29">
        <v>10000</v>
      </c>
    </row>
    <row r="180" spans="1:7" s="11" customFormat="1" ht="15.75" hidden="1" x14ac:dyDescent="0.25">
      <c r="A180" s="6" t="s">
        <v>68</v>
      </c>
      <c r="B180" s="90">
        <v>923</v>
      </c>
      <c r="C180" s="60" t="s">
        <v>257</v>
      </c>
      <c r="D180" s="14"/>
      <c r="E180" s="29">
        <f>E181</f>
        <v>0</v>
      </c>
      <c r="F180" s="29">
        <f>F181</f>
        <v>0</v>
      </c>
    </row>
    <row r="181" spans="1:7" s="11" customFormat="1" ht="31.5" hidden="1" x14ac:dyDescent="0.25">
      <c r="A181" s="56" t="s">
        <v>65</v>
      </c>
      <c r="B181" s="90">
        <v>923</v>
      </c>
      <c r="C181" s="60" t="s">
        <v>257</v>
      </c>
      <c r="D181" s="63">
        <v>300</v>
      </c>
      <c r="E181" s="29"/>
      <c r="F181" s="29"/>
    </row>
    <row r="182" spans="1:7" s="11" customFormat="1" ht="47.25" hidden="1" x14ac:dyDescent="0.25">
      <c r="A182" s="6" t="s">
        <v>327</v>
      </c>
      <c r="B182" s="90">
        <v>923</v>
      </c>
      <c r="C182" s="60" t="s">
        <v>258</v>
      </c>
      <c r="D182" s="14"/>
      <c r="E182" s="29">
        <f>E183</f>
        <v>0</v>
      </c>
      <c r="F182" s="29">
        <f>F183</f>
        <v>0</v>
      </c>
    </row>
    <row r="183" spans="1:7" s="11" customFormat="1" ht="15.75" hidden="1" x14ac:dyDescent="0.25">
      <c r="A183" s="12" t="s">
        <v>25</v>
      </c>
      <c r="B183" s="90">
        <v>923</v>
      </c>
      <c r="C183" s="60" t="s">
        <v>258</v>
      </c>
      <c r="D183" s="14" t="s">
        <v>95</v>
      </c>
      <c r="E183" s="29"/>
      <c r="F183" s="29"/>
    </row>
    <row r="184" spans="1:7" s="11" customFormat="1" ht="31.5" x14ac:dyDescent="0.25">
      <c r="A184" s="12" t="s">
        <v>93</v>
      </c>
      <c r="B184" s="90">
        <v>923</v>
      </c>
      <c r="C184" s="13" t="s">
        <v>265</v>
      </c>
      <c r="D184" s="14"/>
      <c r="E184" s="29">
        <f>E185+E186</f>
        <v>610.9</v>
      </c>
      <c r="F184" s="29">
        <f>F185+F186</f>
        <v>616</v>
      </c>
    </row>
    <row r="185" spans="1:7" s="11" customFormat="1" ht="47.25" x14ac:dyDescent="0.25">
      <c r="A185" s="31" t="s">
        <v>133</v>
      </c>
      <c r="B185" s="90">
        <v>923</v>
      </c>
      <c r="C185" s="13" t="s">
        <v>265</v>
      </c>
      <c r="D185" s="14" t="s">
        <v>35</v>
      </c>
      <c r="E185" s="29">
        <v>250.9</v>
      </c>
      <c r="F185" s="29">
        <v>256</v>
      </c>
    </row>
    <row r="186" spans="1:7" s="11" customFormat="1" ht="15.75" x14ac:dyDescent="0.25">
      <c r="A186" s="12" t="s">
        <v>25</v>
      </c>
      <c r="B186" s="90">
        <v>923</v>
      </c>
      <c r="C186" s="13" t="s">
        <v>265</v>
      </c>
      <c r="D186" s="14" t="s">
        <v>95</v>
      </c>
      <c r="E186" s="29">
        <v>360</v>
      </c>
      <c r="F186" s="29">
        <v>360</v>
      </c>
    </row>
    <row r="187" spans="1:7" ht="6" customHeight="1" x14ac:dyDescent="0.25">
      <c r="A187" s="12"/>
      <c r="B187" s="90"/>
      <c r="C187" s="13"/>
      <c r="D187" s="14"/>
      <c r="E187" s="29"/>
      <c r="F187" s="29"/>
      <c r="G187"/>
    </row>
    <row r="188" spans="1:7" ht="51.75" customHeight="1" x14ac:dyDescent="0.25">
      <c r="A188" s="119" t="s">
        <v>412</v>
      </c>
      <c r="B188" s="80" t="s">
        <v>39</v>
      </c>
      <c r="C188" s="81"/>
      <c r="D188" s="82"/>
      <c r="E188" s="97">
        <f>E190</f>
        <v>2500</v>
      </c>
      <c r="F188" s="97">
        <f>F190</f>
        <v>2500</v>
      </c>
      <c r="G188"/>
    </row>
    <row r="189" spans="1:7" ht="6" customHeight="1" x14ac:dyDescent="0.25">
      <c r="A189" s="99"/>
      <c r="B189" s="87"/>
      <c r="C189" s="88"/>
      <c r="D189" s="98"/>
      <c r="E189" s="103"/>
      <c r="F189" s="103"/>
      <c r="G189"/>
    </row>
    <row r="190" spans="1:7" ht="31.5" x14ac:dyDescent="0.25">
      <c r="A190" s="15" t="s">
        <v>32</v>
      </c>
      <c r="B190" s="87" t="s">
        <v>39</v>
      </c>
      <c r="C190" s="16" t="s">
        <v>129</v>
      </c>
      <c r="D190" s="17"/>
      <c r="E190" s="27">
        <f>E191</f>
        <v>2500</v>
      </c>
      <c r="F190" s="27">
        <f>F191</f>
        <v>2500</v>
      </c>
      <c r="G190"/>
    </row>
    <row r="191" spans="1:7" ht="47.25" x14ac:dyDescent="0.25">
      <c r="A191" s="6" t="s">
        <v>326</v>
      </c>
      <c r="B191" s="90" t="s">
        <v>39</v>
      </c>
      <c r="C191" s="60" t="s">
        <v>131</v>
      </c>
      <c r="D191" s="14"/>
      <c r="E191" s="29">
        <f>E192+E193+E194</f>
        <v>2500</v>
      </c>
      <c r="F191" s="29">
        <f>F192+F193+F194</f>
        <v>2500</v>
      </c>
      <c r="G191"/>
    </row>
    <row r="192" spans="1:7" s="54" customFormat="1" ht="94.5" x14ac:dyDescent="0.25">
      <c r="A192" s="6" t="s">
        <v>86</v>
      </c>
      <c r="B192" s="90" t="s">
        <v>39</v>
      </c>
      <c r="C192" s="60" t="s">
        <v>131</v>
      </c>
      <c r="D192" s="63">
        <v>100</v>
      </c>
      <c r="E192" s="29">
        <v>1946.2</v>
      </c>
      <c r="F192" s="29">
        <v>1946.2</v>
      </c>
    </row>
    <row r="193" spans="1:7" s="54" customFormat="1" ht="47.25" x14ac:dyDescent="0.25">
      <c r="A193" s="56" t="s">
        <v>133</v>
      </c>
      <c r="B193" s="90" t="s">
        <v>39</v>
      </c>
      <c r="C193" s="60" t="s">
        <v>131</v>
      </c>
      <c r="D193" s="63">
        <v>200</v>
      </c>
      <c r="E193" s="29">
        <v>553.79999999999995</v>
      </c>
      <c r="F193" s="29">
        <v>553.79999999999995</v>
      </c>
    </row>
    <row r="194" spans="1:7" ht="31.5" hidden="1" x14ac:dyDescent="0.25">
      <c r="A194" s="56" t="s">
        <v>65</v>
      </c>
      <c r="B194" s="90">
        <v>927</v>
      </c>
      <c r="C194" s="60" t="s">
        <v>131</v>
      </c>
      <c r="D194" s="43">
        <v>300</v>
      </c>
      <c r="E194" s="29"/>
      <c r="F194" s="29"/>
      <c r="G194"/>
    </row>
    <row r="195" spans="1:7" ht="6" customHeight="1" x14ac:dyDescent="0.25">
      <c r="A195" s="56"/>
      <c r="B195" s="90"/>
      <c r="C195" s="60"/>
      <c r="D195" s="43"/>
      <c r="E195" s="29"/>
      <c r="F195" s="29"/>
      <c r="G195"/>
    </row>
    <row r="196" spans="1:7" ht="63" x14ac:dyDescent="0.25">
      <c r="A196" s="119" t="s">
        <v>413</v>
      </c>
      <c r="B196" s="80" t="s">
        <v>40</v>
      </c>
      <c r="C196" s="81"/>
      <c r="D196" s="82"/>
      <c r="E196" s="83">
        <f>E198+E206+E272+E305+E285</f>
        <v>229112.3</v>
      </c>
      <c r="F196" s="83">
        <f>F198+F206+F272+F305+F285</f>
        <v>225259.5</v>
      </c>
      <c r="G196"/>
    </row>
    <row r="197" spans="1:7" ht="6" customHeight="1" x14ac:dyDescent="0.25">
      <c r="A197" s="86"/>
      <c r="B197" s="87"/>
      <c r="C197" s="88"/>
      <c r="D197" s="98"/>
      <c r="E197" s="103"/>
      <c r="F197" s="103"/>
      <c r="G197"/>
    </row>
    <row r="198" spans="1:7" ht="63" hidden="1" x14ac:dyDescent="0.25">
      <c r="A198" s="48" t="s">
        <v>414</v>
      </c>
      <c r="B198" s="87" t="s">
        <v>40</v>
      </c>
      <c r="C198" s="4" t="s">
        <v>164</v>
      </c>
      <c r="D198" s="50"/>
      <c r="E198" s="27">
        <f>E199+E203</f>
        <v>0</v>
      </c>
      <c r="F198" s="27">
        <f>F199+F203</f>
        <v>0</v>
      </c>
      <c r="G198"/>
    </row>
    <row r="199" spans="1:7" ht="47.25" hidden="1" x14ac:dyDescent="0.25">
      <c r="A199" s="6" t="s">
        <v>111</v>
      </c>
      <c r="B199" s="90" t="s">
        <v>40</v>
      </c>
      <c r="C199" s="60" t="s">
        <v>165</v>
      </c>
      <c r="D199" s="60"/>
      <c r="E199" s="29">
        <f>E200</f>
        <v>0</v>
      </c>
      <c r="F199" s="29">
        <f>F200</f>
        <v>0</v>
      </c>
      <c r="G199"/>
    </row>
    <row r="200" spans="1:7" ht="31.5" hidden="1" x14ac:dyDescent="0.25">
      <c r="A200" s="6" t="s">
        <v>294</v>
      </c>
      <c r="B200" s="90" t="s">
        <v>40</v>
      </c>
      <c r="C200" s="60" t="s">
        <v>300</v>
      </c>
      <c r="D200" s="60"/>
      <c r="E200" s="29">
        <f>E201+E202</f>
        <v>0</v>
      </c>
      <c r="F200" s="29">
        <f>F201+F202</f>
        <v>0</v>
      </c>
      <c r="G200"/>
    </row>
    <row r="201" spans="1:7" ht="47.25" hidden="1" x14ac:dyDescent="0.25">
      <c r="A201" s="56" t="s">
        <v>42</v>
      </c>
      <c r="B201" s="90" t="s">
        <v>40</v>
      </c>
      <c r="C201" s="60" t="s">
        <v>300</v>
      </c>
      <c r="D201" s="63">
        <v>400</v>
      </c>
      <c r="E201" s="29"/>
      <c r="F201" s="29"/>
      <c r="G201"/>
    </row>
    <row r="202" spans="1:7" ht="15.75" hidden="1" x14ac:dyDescent="0.25">
      <c r="A202" s="65" t="s">
        <v>25</v>
      </c>
      <c r="B202" s="90" t="s">
        <v>40</v>
      </c>
      <c r="C202" s="60" t="s">
        <v>300</v>
      </c>
      <c r="D202" s="63">
        <v>800</v>
      </c>
      <c r="E202" s="29"/>
      <c r="F202" s="29"/>
      <c r="G202"/>
    </row>
    <row r="203" spans="1:7" ht="31.5" hidden="1" x14ac:dyDescent="0.25">
      <c r="A203" s="6" t="s">
        <v>96</v>
      </c>
      <c r="B203" s="90" t="s">
        <v>40</v>
      </c>
      <c r="C203" s="60" t="s">
        <v>166</v>
      </c>
      <c r="D203" s="60"/>
      <c r="E203" s="29">
        <f>E204</f>
        <v>0</v>
      </c>
      <c r="F203" s="29">
        <f>F204</f>
        <v>0</v>
      </c>
      <c r="G203"/>
    </row>
    <row r="204" spans="1:7" ht="31.5" hidden="1" x14ac:dyDescent="0.25">
      <c r="A204" s="106" t="s">
        <v>294</v>
      </c>
      <c r="B204" s="107" t="s">
        <v>40</v>
      </c>
      <c r="C204" s="108" t="s">
        <v>415</v>
      </c>
      <c r="D204" s="108"/>
      <c r="E204" s="109">
        <f>E205</f>
        <v>0</v>
      </c>
      <c r="F204" s="109">
        <f>F205</f>
        <v>0</v>
      </c>
      <c r="G204"/>
    </row>
    <row r="205" spans="1:7" ht="47.25" hidden="1" x14ac:dyDescent="0.25">
      <c r="A205" s="56" t="s">
        <v>42</v>
      </c>
      <c r="B205" s="90" t="s">
        <v>40</v>
      </c>
      <c r="C205" s="60" t="s">
        <v>415</v>
      </c>
      <c r="D205" s="63">
        <v>400</v>
      </c>
      <c r="E205" s="29"/>
      <c r="F205" s="29"/>
      <c r="G205"/>
    </row>
    <row r="206" spans="1:7" s="11" customFormat="1" ht="63" x14ac:dyDescent="0.25">
      <c r="A206" s="5" t="s">
        <v>388</v>
      </c>
      <c r="B206" s="87" t="s">
        <v>40</v>
      </c>
      <c r="C206" s="4" t="s">
        <v>274</v>
      </c>
      <c r="D206" s="60"/>
      <c r="E206" s="27">
        <f>E207+E240+E252+E263+E268</f>
        <v>185871.80000000002</v>
      </c>
      <c r="F206" s="190">
        <f>F207+F240+F252+F263+F268</f>
        <v>182019</v>
      </c>
    </row>
    <row r="207" spans="1:7" s="11" customFormat="1" ht="47.25" x14ac:dyDescent="0.25">
      <c r="A207" s="57" t="s">
        <v>389</v>
      </c>
      <c r="B207" s="105" t="s">
        <v>40</v>
      </c>
      <c r="C207" s="59" t="s">
        <v>275</v>
      </c>
      <c r="D207" s="50"/>
      <c r="E207" s="28">
        <f>E208+E216+E229+E235+E226</f>
        <v>51944.4</v>
      </c>
      <c r="F207" s="28">
        <f>F208+F216+F229+F235+F226</f>
        <v>52128.2</v>
      </c>
    </row>
    <row r="208" spans="1:7" s="11" customFormat="1" ht="47.25" hidden="1" x14ac:dyDescent="0.25">
      <c r="A208" s="6" t="s">
        <v>76</v>
      </c>
      <c r="B208" s="90" t="s">
        <v>40</v>
      </c>
      <c r="C208" s="60" t="s">
        <v>280</v>
      </c>
      <c r="D208" s="50"/>
      <c r="E208" s="29">
        <f>E209+E214</f>
        <v>0</v>
      </c>
      <c r="F208" s="29">
        <f>F209+F214</f>
        <v>0</v>
      </c>
    </row>
    <row r="209" spans="1:6" s="11" customFormat="1" ht="31.5" hidden="1" x14ac:dyDescent="0.25">
      <c r="A209" s="65" t="s">
        <v>294</v>
      </c>
      <c r="B209" s="90" t="s">
        <v>40</v>
      </c>
      <c r="C209" s="60" t="s">
        <v>310</v>
      </c>
      <c r="D209" s="50"/>
      <c r="E209" s="29">
        <f>E210+E212+E213+E211</f>
        <v>0</v>
      </c>
      <c r="F209" s="29">
        <f>F210+F212+F213+F211</f>
        <v>0</v>
      </c>
    </row>
    <row r="210" spans="1:6" s="11" customFormat="1" ht="47.25" hidden="1" x14ac:dyDescent="0.25">
      <c r="A210" s="56" t="s">
        <v>133</v>
      </c>
      <c r="B210" s="90" t="s">
        <v>40</v>
      </c>
      <c r="C210" s="60" t="s">
        <v>310</v>
      </c>
      <c r="D210" s="63">
        <v>200</v>
      </c>
      <c r="E210" s="29"/>
      <c r="F210" s="29"/>
    </row>
    <row r="211" spans="1:6" s="11" customFormat="1" ht="47.25" hidden="1" x14ac:dyDescent="0.25">
      <c r="A211" s="56" t="s">
        <v>42</v>
      </c>
      <c r="B211" s="90" t="s">
        <v>40</v>
      </c>
      <c r="C211" s="60" t="s">
        <v>310</v>
      </c>
      <c r="D211" s="63">
        <v>400</v>
      </c>
      <c r="E211" s="29"/>
      <c r="F211" s="29"/>
    </row>
    <row r="212" spans="1:6" s="11" customFormat="1" ht="47.25" hidden="1" x14ac:dyDescent="0.25">
      <c r="A212" s="65" t="s">
        <v>12</v>
      </c>
      <c r="B212" s="90" t="s">
        <v>40</v>
      </c>
      <c r="C212" s="60" t="s">
        <v>310</v>
      </c>
      <c r="D212" s="63">
        <v>600</v>
      </c>
      <c r="E212" s="29"/>
      <c r="F212" s="29"/>
    </row>
    <row r="213" spans="1:6" s="11" customFormat="1" ht="15.75" hidden="1" x14ac:dyDescent="0.25">
      <c r="A213" s="65" t="s">
        <v>25</v>
      </c>
      <c r="B213" s="90" t="s">
        <v>40</v>
      </c>
      <c r="C213" s="60" t="s">
        <v>310</v>
      </c>
      <c r="D213" s="63">
        <v>800</v>
      </c>
      <c r="E213" s="29"/>
      <c r="F213" s="29"/>
    </row>
    <row r="214" spans="1:6" s="11" customFormat="1" ht="157.5" hidden="1" x14ac:dyDescent="0.25">
      <c r="A214" s="65" t="s">
        <v>121</v>
      </c>
      <c r="B214" s="110">
        <v>928</v>
      </c>
      <c r="C214" s="60" t="s">
        <v>324</v>
      </c>
      <c r="D214" s="63"/>
      <c r="E214" s="29">
        <f>E215</f>
        <v>0</v>
      </c>
      <c r="F214" s="29">
        <f>F215</f>
        <v>0</v>
      </c>
    </row>
    <row r="215" spans="1:6" s="11" customFormat="1" ht="47.25" hidden="1" x14ac:dyDescent="0.25">
      <c r="A215" s="56" t="s">
        <v>133</v>
      </c>
      <c r="B215" s="90" t="s">
        <v>40</v>
      </c>
      <c r="C215" s="60" t="s">
        <v>324</v>
      </c>
      <c r="D215" s="63">
        <v>200</v>
      </c>
      <c r="E215" s="29"/>
      <c r="F215" s="29"/>
    </row>
    <row r="216" spans="1:6" s="11" customFormat="1" ht="47.25" x14ac:dyDescent="0.25">
      <c r="A216" s="6" t="s">
        <v>77</v>
      </c>
      <c r="B216" s="90" t="s">
        <v>40</v>
      </c>
      <c r="C216" s="60" t="s">
        <v>281</v>
      </c>
      <c r="D216" s="111"/>
      <c r="E216" s="29">
        <f>E217+E219+E222+E224</f>
        <v>1306.8</v>
      </c>
      <c r="F216" s="29">
        <f>F217+F219+F222+F224</f>
        <v>1306.8</v>
      </c>
    </row>
    <row r="217" spans="1:6" s="11" customFormat="1" ht="157.5" x14ac:dyDescent="0.25">
      <c r="A217" s="120" t="s">
        <v>121</v>
      </c>
      <c r="B217" s="90" t="s">
        <v>40</v>
      </c>
      <c r="C217" s="60" t="s">
        <v>416</v>
      </c>
      <c r="D217" s="63"/>
      <c r="E217" s="29">
        <f>E218</f>
        <v>1306.8</v>
      </c>
      <c r="F217" s="29">
        <f>F218</f>
        <v>1306.8</v>
      </c>
    </row>
    <row r="218" spans="1:6" s="11" customFormat="1" ht="47.25" x14ac:dyDescent="0.25">
      <c r="A218" s="56" t="s">
        <v>133</v>
      </c>
      <c r="B218" s="90" t="s">
        <v>40</v>
      </c>
      <c r="C218" s="60" t="s">
        <v>416</v>
      </c>
      <c r="D218" s="63">
        <v>200</v>
      </c>
      <c r="E218" s="29">
        <v>1306.8</v>
      </c>
      <c r="F218" s="29">
        <v>1306.8</v>
      </c>
    </row>
    <row r="219" spans="1:6" s="11" customFormat="1" ht="31.5" hidden="1" x14ac:dyDescent="0.25">
      <c r="A219" s="65" t="s">
        <v>294</v>
      </c>
      <c r="B219" s="90" t="s">
        <v>40</v>
      </c>
      <c r="C219" s="60" t="s">
        <v>311</v>
      </c>
      <c r="D219" s="111"/>
      <c r="E219" s="29">
        <f>E220+E221</f>
        <v>0</v>
      </c>
      <c r="F219" s="29">
        <f>F220+F221</f>
        <v>0</v>
      </c>
    </row>
    <row r="220" spans="1:6" s="11" customFormat="1" ht="47.25" hidden="1" x14ac:dyDescent="0.25">
      <c r="A220" s="56" t="s">
        <v>133</v>
      </c>
      <c r="B220" s="90" t="s">
        <v>40</v>
      </c>
      <c r="C220" s="60" t="s">
        <v>311</v>
      </c>
      <c r="D220" s="63">
        <v>200</v>
      </c>
      <c r="E220" s="29"/>
      <c r="F220" s="29"/>
    </row>
    <row r="221" spans="1:6" s="11" customFormat="1" ht="47.25" hidden="1" x14ac:dyDescent="0.25">
      <c r="A221" s="56" t="s">
        <v>42</v>
      </c>
      <c r="B221" s="90" t="s">
        <v>40</v>
      </c>
      <c r="C221" s="60" t="s">
        <v>311</v>
      </c>
      <c r="D221" s="63">
        <v>400</v>
      </c>
      <c r="E221" s="29"/>
      <c r="F221" s="29"/>
    </row>
    <row r="222" spans="1:6" s="11" customFormat="1" ht="157.5" hidden="1" x14ac:dyDescent="0.25">
      <c r="A222" s="121" t="s">
        <v>121</v>
      </c>
      <c r="B222" s="90" t="s">
        <v>40</v>
      </c>
      <c r="C222" s="60" t="s">
        <v>417</v>
      </c>
      <c r="D222" s="63"/>
      <c r="E222" s="29">
        <f>E223</f>
        <v>0</v>
      </c>
      <c r="F222" s="29">
        <f>F223</f>
        <v>0</v>
      </c>
    </row>
    <row r="223" spans="1:6" s="11" customFormat="1" ht="47.25" hidden="1" x14ac:dyDescent="0.25">
      <c r="A223" s="56" t="s">
        <v>133</v>
      </c>
      <c r="B223" s="90" t="s">
        <v>40</v>
      </c>
      <c r="C223" s="60" t="s">
        <v>417</v>
      </c>
      <c r="D223" s="63">
        <v>200</v>
      </c>
      <c r="E223" s="29"/>
      <c r="F223" s="29"/>
    </row>
    <row r="224" spans="1:6" s="11" customFormat="1" ht="31.5" hidden="1" x14ac:dyDescent="0.25">
      <c r="A224" s="65" t="s">
        <v>418</v>
      </c>
      <c r="B224" s="90" t="s">
        <v>40</v>
      </c>
      <c r="C224" s="60" t="s">
        <v>419</v>
      </c>
      <c r="D224" s="63"/>
      <c r="E224" s="29">
        <f>E225</f>
        <v>0</v>
      </c>
      <c r="F224" s="29">
        <f>F225</f>
        <v>0</v>
      </c>
    </row>
    <row r="225" spans="1:6" s="11" customFormat="1" ht="47.25" hidden="1" x14ac:dyDescent="0.25">
      <c r="A225" s="56" t="s">
        <v>133</v>
      </c>
      <c r="B225" s="90" t="s">
        <v>40</v>
      </c>
      <c r="C225" s="60" t="s">
        <v>419</v>
      </c>
      <c r="D225" s="63">
        <v>200</v>
      </c>
      <c r="E225" s="29"/>
      <c r="F225" s="29"/>
    </row>
    <row r="226" spans="1:6" s="11" customFormat="1" ht="31.5" hidden="1" x14ac:dyDescent="0.25">
      <c r="A226" s="122" t="s">
        <v>420</v>
      </c>
      <c r="B226" s="90" t="s">
        <v>40</v>
      </c>
      <c r="C226" s="60" t="s">
        <v>421</v>
      </c>
      <c r="D226" s="63"/>
      <c r="E226" s="29">
        <f>E227</f>
        <v>0</v>
      </c>
      <c r="F226" s="29">
        <f>F227</f>
        <v>0</v>
      </c>
    </row>
    <row r="227" spans="1:6" s="11" customFormat="1" ht="31.5" hidden="1" x14ac:dyDescent="0.25">
      <c r="A227" s="65" t="s">
        <v>294</v>
      </c>
      <c r="B227" s="90" t="s">
        <v>40</v>
      </c>
      <c r="C227" s="60" t="s">
        <v>422</v>
      </c>
      <c r="D227" s="63"/>
      <c r="E227" s="29">
        <f>E228</f>
        <v>0</v>
      </c>
      <c r="F227" s="29">
        <f>F228</f>
        <v>0</v>
      </c>
    </row>
    <row r="228" spans="1:6" s="11" customFormat="1" ht="47.25" hidden="1" x14ac:dyDescent="0.25">
      <c r="A228" s="56" t="s">
        <v>42</v>
      </c>
      <c r="B228" s="90" t="s">
        <v>40</v>
      </c>
      <c r="C228" s="60" t="s">
        <v>422</v>
      </c>
      <c r="D228" s="63">
        <v>400</v>
      </c>
      <c r="E228" s="29"/>
      <c r="F228" s="29"/>
    </row>
    <row r="229" spans="1:6" s="11" customFormat="1" ht="48" customHeight="1" x14ac:dyDescent="0.25">
      <c r="A229" s="6" t="s">
        <v>78</v>
      </c>
      <c r="B229" s="90" t="s">
        <v>40</v>
      </c>
      <c r="C229" s="60" t="s">
        <v>282</v>
      </c>
      <c r="D229" s="111"/>
      <c r="E229" s="29">
        <f>E230</f>
        <v>22567.7</v>
      </c>
      <c r="F229" s="29">
        <f>F230</f>
        <v>22567.7</v>
      </c>
    </row>
    <row r="230" spans="1:6" s="11" customFormat="1" ht="31.5" x14ac:dyDescent="0.25">
      <c r="A230" s="65" t="s">
        <v>294</v>
      </c>
      <c r="B230" s="90" t="s">
        <v>40</v>
      </c>
      <c r="C230" s="60" t="s">
        <v>312</v>
      </c>
      <c r="D230" s="111"/>
      <c r="E230" s="29">
        <f>E231+E232+E233+E234</f>
        <v>22567.7</v>
      </c>
      <c r="F230" s="29">
        <f>F231+F232+F233+F234</f>
        <v>22567.7</v>
      </c>
    </row>
    <row r="231" spans="1:6" s="11" customFormat="1" ht="94.5" x14ac:dyDescent="0.25">
      <c r="A231" s="32" t="s">
        <v>24</v>
      </c>
      <c r="B231" s="90" t="s">
        <v>40</v>
      </c>
      <c r="C231" s="60" t="s">
        <v>312</v>
      </c>
      <c r="D231" s="63">
        <v>100</v>
      </c>
      <c r="E231" s="29">
        <v>20797.2</v>
      </c>
      <c r="F231" s="29">
        <v>20797.2</v>
      </c>
    </row>
    <row r="232" spans="1:6" s="11" customFormat="1" ht="47.25" x14ac:dyDescent="0.25">
      <c r="A232" s="56" t="s">
        <v>133</v>
      </c>
      <c r="B232" s="90" t="s">
        <v>40</v>
      </c>
      <c r="C232" s="60" t="s">
        <v>312</v>
      </c>
      <c r="D232" s="63">
        <v>200</v>
      </c>
      <c r="E232" s="29">
        <v>443.5</v>
      </c>
      <c r="F232" s="29">
        <v>443.5</v>
      </c>
    </row>
    <row r="233" spans="1:6" s="11" customFormat="1" ht="47.25" x14ac:dyDescent="0.25">
      <c r="A233" s="65" t="s">
        <v>12</v>
      </c>
      <c r="B233" s="90" t="s">
        <v>40</v>
      </c>
      <c r="C233" s="60" t="s">
        <v>312</v>
      </c>
      <c r="D233" s="63">
        <v>600</v>
      </c>
      <c r="E233" s="29">
        <v>1312</v>
      </c>
      <c r="F233" s="29">
        <v>1312</v>
      </c>
    </row>
    <row r="234" spans="1:6" s="11" customFormat="1" ht="15.75" x14ac:dyDescent="0.25">
      <c r="A234" s="65" t="s">
        <v>25</v>
      </c>
      <c r="B234" s="90" t="s">
        <v>40</v>
      </c>
      <c r="C234" s="60" t="s">
        <v>312</v>
      </c>
      <c r="D234" s="63">
        <v>800</v>
      </c>
      <c r="E234" s="29">
        <v>15</v>
      </c>
      <c r="F234" s="29">
        <v>15</v>
      </c>
    </row>
    <row r="235" spans="1:6" s="11" customFormat="1" ht="47.25" x14ac:dyDescent="0.25">
      <c r="A235" s="6" t="s">
        <v>36</v>
      </c>
      <c r="B235" s="90" t="s">
        <v>40</v>
      </c>
      <c r="C235" s="60" t="s">
        <v>321</v>
      </c>
      <c r="D235" s="47"/>
      <c r="E235" s="29">
        <f>E236+E237+E238+E239</f>
        <v>28069.9</v>
      </c>
      <c r="F235" s="29">
        <f>F236+F237+F238+F239</f>
        <v>28253.7</v>
      </c>
    </row>
    <row r="236" spans="1:6" s="11" customFormat="1" ht="94.5" x14ac:dyDescent="0.25">
      <c r="A236" s="32" t="s">
        <v>24</v>
      </c>
      <c r="B236" s="90" t="s">
        <v>40</v>
      </c>
      <c r="C236" s="60" t="s">
        <v>321</v>
      </c>
      <c r="D236" s="63">
        <v>100</v>
      </c>
      <c r="E236" s="29">
        <v>26347.200000000001</v>
      </c>
      <c r="F236" s="29">
        <v>26426.2</v>
      </c>
    </row>
    <row r="237" spans="1:6" s="11" customFormat="1" ht="47.25" x14ac:dyDescent="0.25">
      <c r="A237" s="56" t="s">
        <v>133</v>
      </c>
      <c r="B237" s="90" t="s">
        <v>40</v>
      </c>
      <c r="C237" s="60" t="s">
        <v>321</v>
      </c>
      <c r="D237" s="63">
        <v>200</v>
      </c>
      <c r="E237" s="29">
        <v>1077.5</v>
      </c>
      <c r="F237" s="29">
        <v>1182.3</v>
      </c>
    </row>
    <row r="238" spans="1:6" s="11" customFormat="1" ht="31.5" hidden="1" x14ac:dyDescent="0.25">
      <c r="A238" s="56" t="s">
        <v>65</v>
      </c>
      <c r="B238" s="90" t="s">
        <v>40</v>
      </c>
      <c r="C238" s="60" t="s">
        <v>321</v>
      </c>
      <c r="D238" s="63">
        <v>300</v>
      </c>
      <c r="E238" s="29"/>
      <c r="F238" s="29"/>
    </row>
    <row r="239" spans="1:6" s="11" customFormat="1" ht="15.75" x14ac:dyDescent="0.25">
      <c r="A239" s="65" t="s">
        <v>25</v>
      </c>
      <c r="B239" s="90" t="s">
        <v>40</v>
      </c>
      <c r="C239" s="60" t="s">
        <v>321</v>
      </c>
      <c r="D239" s="63">
        <v>800</v>
      </c>
      <c r="E239" s="29">
        <v>645.20000000000005</v>
      </c>
      <c r="F239" s="29">
        <v>645.20000000000005</v>
      </c>
    </row>
    <row r="240" spans="1:6" s="11" customFormat="1" ht="31.5" x14ac:dyDescent="0.25">
      <c r="A240" s="57" t="s">
        <v>423</v>
      </c>
      <c r="B240" s="105" t="s">
        <v>40</v>
      </c>
      <c r="C240" s="59" t="s">
        <v>283</v>
      </c>
      <c r="D240" s="111"/>
      <c r="E240" s="28">
        <f>E241+E249</f>
        <v>121227.8</v>
      </c>
      <c r="F240" s="28">
        <f>F241+F249</f>
        <v>118271.7</v>
      </c>
    </row>
    <row r="241" spans="1:6" s="11" customFormat="1" ht="63" x14ac:dyDescent="0.25">
      <c r="A241" s="6" t="s">
        <v>322</v>
      </c>
      <c r="B241" s="90" t="s">
        <v>40</v>
      </c>
      <c r="C241" s="60" t="s">
        <v>284</v>
      </c>
      <c r="D241" s="47"/>
      <c r="E241" s="29">
        <f>E242+E245</f>
        <v>121227.8</v>
      </c>
      <c r="F241" s="29">
        <f>F242+F245</f>
        <v>118257.2</v>
      </c>
    </row>
    <row r="242" spans="1:6" s="11" customFormat="1" ht="31.5" x14ac:dyDescent="0.25">
      <c r="A242" s="65" t="s">
        <v>294</v>
      </c>
      <c r="B242" s="90" t="s">
        <v>40</v>
      </c>
      <c r="C242" s="60" t="s">
        <v>313</v>
      </c>
      <c r="D242" s="47"/>
      <c r="E242" s="29">
        <f>E244+E243</f>
        <v>100959.8</v>
      </c>
      <c r="F242" s="29">
        <f>F244+F243</f>
        <v>97989.2</v>
      </c>
    </row>
    <row r="243" spans="1:6" s="11" customFormat="1" ht="47.25" hidden="1" x14ac:dyDescent="0.25">
      <c r="A243" s="56" t="s">
        <v>133</v>
      </c>
      <c r="B243" s="90" t="s">
        <v>40</v>
      </c>
      <c r="C243" s="60" t="s">
        <v>313</v>
      </c>
      <c r="D243" s="63">
        <v>200</v>
      </c>
      <c r="E243" s="29"/>
      <c r="F243" s="29"/>
    </row>
    <row r="244" spans="1:6" s="11" customFormat="1" ht="47.25" x14ac:dyDescent="0.25">
      <c r="A244" s="65" t="s">
        <v>12</v>
      </c>
      <c r="B244" s="90" t="s">
        <v>40</v>
      </c>
      <c r="C244" s="60" t="s">
        <v>313</v>
      </c>
      <c r="D244" s="63">
        <v>600</v>
      </c>
      <c r="E244" s="29">
        <f>101499.7-539.9</f>
        <v>100959.8</v>
      </c>
      <c r="F244" s="29">
        <f>98315.9-326.7</f>
        <v>97989.2</v>
      </c>
    </row>
    <row r="245" spans="1:6" s="11" customFormat="1" ht="31.5" x14ac:dyDescent="0.25">
      <c r="A245" s="65" t="s">
        <v>119</v>
      </c>
      <c r="B245" s="90" t="s">
        <v>40</v>
      </c>
      <c r="C245" s="60" t="s">
        <v>330</v>
      </c>
      <c r="D245" s="63"/>
      <c r="E245" s="29">
        <f>E246</f>
        <v>20268</v>
      </c>
      <c r="F245" s="29">
        <f>F246</f>
        <v>20268</v>
      </c>
    </row>
    <row r="246" spans="1:6" s="11" customFormat="1" ht="47.25" x14ac:dyDescent="0.25">
      <c r="A246" s="65" t="s">
        <v>12</v>
      </c>
      <c r="B246" s="191" t="s">
        <v>40</v>
      </c>
      <c r="C246" s="192" t="s">
        <v>330</v>
      </c>
      <c r="D246" s="193">
        <v>600</v>
      </c>
      <c r="E246" s="29">
        <v>20268</v>
      </c>
      <c r="F246" s="29">
        <v>20268</v>
      </c>
    </row>
    <row r="247" spans="1:6" s="11" customFormat="1" ht="31.5" hidden="1" x14ac:dyDescent="0.25">
      <c r="A247" s="6" t="s">
        <v>79</v>
      </c>
      <c r="B247" s="191" t="s">
        <v>40</v>
      </c>
      <c r="C247" s="192" t="s">
        <v>285</v>
      </c>
      <c r="D247" s="111"/>
      <c r="E247" s="29">
        <f>E248</f>
        <v>0</v>
      </c>
      <c r="F247" s="29">
        <f>F248</f>
        <v>0</v>
      </c>
    </row>
    <row r="248" spans="1:6" s="11" customFormat="1" ht="47.25" hidden="1" x14ac:dyDescent="0.25">
      <c r="A248" s="65" t="s">
        <v>12</v>
      </c>
      <c r="B248" s="191" t="s">
        <v>40</v>
      </c>
      <c r="C248" s="192" t="s">
        <v>285</v>
      </c>
      <c r="D248" s="193">
        <v>600</v>
      </c>
      <c r="E248" s="29"/>
      <c r="F248" s="29"/>
    </row>
    <row r="249" spans="1:6" s="11" customFormat="1" ht="47.25" x14ac:dyDescent="0.25">
      <c r="A249" s="6" t="s">
        <v>80</v>
      </c>
      <c r="B249" s="191" t="s">
        <v>40</v>
      </c>
      <c r="C249" s="192" t="s">
        <v>286</v>
      </c>
      <c r="D249" s="47"/>
      <c r="E249" s="29">
        <f>E251+E250</f>
        <v>0</v>
      </c>
      <c r="F249" s="29">
        <f>F251+F250</f>
        <v>14.5</v>
      </c>
    </row>
    <row r="250" spans="1:6" s="11" customFormat="1" ht="47.25" x14ac:dyDescent="0.25">
      <c r="A250" s="188" t="s">
        <v>133</v>
      </c>
      <c r="B250" s="191" t="s">
        <v>40</v>
      </c>
      <c r="C250" s="192" t="s">
        <v>286</v>
      </c>
      <c r="D250" s="193">
        <v>200</v>
      </c>
      <c r="E250" s="29">
        <v>0</v>
      </c>
      <c r="F250" s="29">
        <v>14.5</v>
      </c>
    </row>
    <row r="251" spans="1:6" s="11" customFormat="1" ht="15.75" hidden="1" x14ac:dyDescent="0.25">
      <c r="A251" s="65" t="s">
        <v>25</v>
      </c>
      <c r="B251" s="191" t="s">
        <v>40</v>
      </c>
      <c r="C251" s="192" t="s">
        <v>286</v>
      </c>
      <c r="D251" s="193">
        <v>800</v>
      </c>
      <c r="E251" s="102"/>
      <c r="F251" s="102"/>
    </row>
    <row r="252" spans="1:6" s="11" customFormat="1" ht="31.5" x14ac:dyDescent="0.25">
      <c r="A252" s="57" t="s">
        <v>424</v>
      </c>
      <c r="B252" s="105" t="s">
        <v>40</v>
      </c>
      <c r="C252" s="59" t="s">
        <v>293</v>
      </c>
      <c r="D252" s="193"/>
      <c r="E252" s="117">
        <f>E253+E261</f>
        <v>10000</v>
      </c>
      <c r="F252" s="117">
        <f>F253+F261</f>
        <v>9985.5</v>
      </c>
    </row>
    <row r="253" spans="1:6" s="11" customFormat="1" ht="31.5" x14ac:dyDescent="0.25">
      <c r="A253" s="65" t="s">
        <v>425</v>
      </c>
      <c r="B253" s="90" t="s">
        <v>40</v>
      </c>
      <c r="C253" s="60" t="s">
        <v>287</v>
      </c>
      <c r="D253" s="63"/>
      <c r="E253" s="102">
        <f>E254+E255+E256</f>
        <v>10000</v>
      </c>
      <c r="F253" s="102">
        <f>F254+F255+F256</f>
        <v>9985.5</v>
      </c>
    </row>
    <row r="254" spans="1:6" s="11" customFormat="1" ht="47.25" hidden="1" x14ac:dyDescent="0.25">
      <c r="A254" s="56" t="s">
        <v>133</v>
      </c>
      <c r="B254" s="90" t="s">
        <v>40</v>
      </c>
      <c r="C254" s="60" t="s">
        <v>287</v>
      </c>
      <c r="D254" s="63">
        <v>200</v>
      </c>
      <c r="E254" s="102"/>
      <c r="F254" s="102"/>
    </row>
    <row r="255" spans="1:6" s="11" customFormat="1" ht="47.25" x14ac:dyDescent="0.25">
      <c r="A255" s="65" t="s">
        <v>12</v>
      </c>
      <c r="B255" s="90" t="s">
        <v>40</v>
      </c>
      <c r="C255" s="60" t="s">
        <v>287</v>
      </c>
      <c r="D255" s="63">
        <v>600</v>
      </c>
      <c r="E255" s="102">
        <v>10000</v>
      </c>
      <c r="F255" s="102">
        <f>10000-14.5</f>
        <v>9985.5</v>
      </c>
    </row>
    <row r="256" spans="1:6" s="11" customFormat="1" ht="15.75" hidden="1" x14ac:dyDescent="0.25">
      <c r="A256" s="65" t="s">
        <v>25</v>
      </c>
      <c r="B256" s="90" t="s">
        <v>40</v>
      </c>
      <c r="C256" s="60" t="s">
        <v>287</v>
      </c>
      <c r="D256" s="63">
        <v>800</v>
      </c>
      <c r="E256" s="102"/>
      <c r="F256" s="102"/>
    </row>
    <row r="257" spans="1:6" s="11" customFormat="1" ht="47.25" hidden="1" x14ac:dyDescent="0.25">
      <c r="A257" s="65" t="s">
        <v>289</v>
      </c>
      <c r="B257" s="90" t="s">
        <v>40</v>
      </c>
      <c r="C257" s="60" t="s">
        <v>288</v>
      </c>
      <c r="D257" s="63"/>
      <c r="E257" s="102">
        <f>E258</f>
        <v>0</v>
      </c>
      <c r="F257" s="102">
        <f>F258</f>
        <v>0</v>
      </c>
    </row>
    <row r="258" spans="1:6" s="11" customFormat="1" ht="47.25" hidden="1" x14ac:dyDescent="0.25">
      <c r="A258" s="65" t="s">
        <v>12</v>
      </c>
      <c r="B258" s="90" t="s">
        <v>40</v>
      </c>
      <c r="C258" s="60" t="s">
        <v>288</v>
      </c>
      <c r="D258" s="63">
        <v>600</v>
      </c>
      <c r="E258" s="102"/>
      <c r="F258" s="102"/>
    </row>
    <row r="259" spans="1:6" s="11" customFormat="1" ht="31.5" hidden="1" x14ac:dyDescent="0.25">
      <c r="A259" s="65" t="s">
        <v>291</v>
      </c>
      <c r="B259" s="90" t="s">
        <v>40</v>
      </c>
      <c r="C259" s="60" t="s">
        <v>290</v>
      </c>
      <c r="D259" s="63"/>
      <c r="E259" s="102">
        <f>E260</f>
        <v>0</v>
      </c>
      <c r="F259" s="102">
        <f>F260</f>
        <v>0</v>
      </c>
    </row>
    <row r="260" spans="1:6" s="11" customFormat="1" ht="47.25" hidden="1" x14ac:dyDescent="0.25">
      <c r="A260" s="65" t="s">
        <v>12</v>
      </c>
      <c r="B260" s="90" t="s">
        <v>40</v>
      </c>
      <c r="C260" s="60" t="s">
        <v>290</v>
      </c>
      <c r="D260" s="63">
        <v>600</v>
      </c>
      <c r="E260" s="102"/>
      <c r="F260" s="102"/>
    </row>
    <row r="261" spans="1:6" s="11" customFormat="1" ht="48" hidden="1" customHeight="1" x14ac:dyDescent="0.25">
      <c r="A261" s="65" t="s">
        <v>323</v>
      </c>
      <c r="B261" s="90" t="s">
        <v>40</v>
      </c>
      <c r="C261" s="60" t="s">
        <v>292</v>
      </c>
      <c r="D261" s="63"/>
      <c r="E261" s="102">
        <f>E262</f>
        <v>0</v>
      </c>
      <c r="F261" s="102">
        <f>F262</f>
        <v>0</v>
      </c>
    </row>
    <row r="262" spans="1:6" s="11" customFormat="1" ht="47.25" hidden="1" x14ac:dyDescent="0.25">
      <c r="A262" s="65" t="s">
        <v>12</v>
      </c>
      <c r="B262" s="90" t="s">
        <v>40</v>
      </c>
      <c r="C262" s="60" t="s">
        <v>292</v>
      </c>
      <c r="D262" s="63">
        <v>600</v>
      </c>
      <c r="E262" s="102"/>
      <c r="F262" s="102"/>
    </row>
    <row r="263" spans="1:6" s="11" customFormat="1" ht="64.5" hidden="1" customHeight="1" x14ac:dyDescent="0.25">
      <c r="A263" s="57" t="s">
        <v>426</v>
      </c>
      <c r="B263" s="105" t="s">
        <v>40</v>
      </c>
      <c r="C263" s="59" t="s">
        <v>331</v>
      </c>
      <c r="D263" s="49"/>
      <c r="E263" s="117">
        <f>E264</f>
        <v>0</v>
      </c>
      <c r="F263" s="117">
        <f>F264</f>
        <v>0</v>
      </c>
    </row>
    <row r="264" spans="1:6" s="11" customFormat="1" ht="47.25" hidden="1" x14ac:dyDescent="0.25">
      <c r="A264" s="64" t="s">
        <v>332</v>
      </c>
      <c r="B264" s="90" t="s">
        <v>40</v>
      </c>
      <c r="C264" s="60" t="s">
        <v>333</v>
      </c>
      <c r="D264" s="63"/>
      <c r="E264" s="102">
        <f>E265+E266+E267</f>
        <v>0</v>
      </c>
      <c r="F264" s="102">
        <f>F265+F266+F267</f>
        <v>0</v>
      </c>
    </row>
    <row r="265" spans="1:6" s="11" customFormat="1" ht="47.25" hidden="1" x14ac:dyDescent="0.25">
      <c r="A265" s="56" t="s">
        <v>133</v>
      </c>
      <c r="B265" s="90" t="s">
        <v>40</v>
      </c>
      <c r="C265" s="60" t="s">
        <v>333</v>
      </c>
      <c r="D265" s="63">
        <v>200</v>
      </c>
      <c r="E265" s="102"/>
      <c r="F265" s="102"/>
    </row>
    <row r="266" spans="1:6" s="11" customFormat="1" ht="31.5" hidden="1" x14ac:dyDescent="0.25">
      <c r="A266" s="56" t="s">
        <v>65</v>
      </c>
      <c r="B266" s="90" t="s">
        <v>40</v>
      </c>
      <c r="C266" s="60" t="s">
        <v>333</v>
      </c>
      <c r="D266" s="63">
        <v>300</v>
      </c>
      <c r="E266" s="102"/>
      <c r="F266" s="102"/>
    </row>
    <row r="267" spans="1:6" s="11" customFormat="1" ht="15.75" hidden="1" x14ac:dyDescent="0.25">
      <c r="A267" s="65" t="s">
        <v>25</v>
      </c>
      <c r="B267" s="90" t="s">
        <v>40</v>
      </c>
      <c r="C267" s="60" t="s">
        <v>333</v>
      </c>
      <c r="D267" s="63">
        <v>800</v>
      </c>
      <c r="E267" s="102"/>
      <c r="F267" s="102"/>
    </row>
    <row r="268" spans="1:6" s="11" customFormat="1" ht="31.5" x14ac:dyDescent="0.25">
      <c r="A268" s="195" t="s">
        <v>568</v>
      </c>
      <c r="B268" s="191">
        <v>928</v>
      </c>
      <c r="C268" s="59" t="s">
        <v>569</v>
      </c>
      <c r="D268" s="193"/>
      <c r="E268" s="28">
        <f t="shared" ref="E268:F270" si="1">E269</f>
        <v>2699.6</v>
      </c>
      <c r="F268" s="117">
        <f t="shared" si="1"/>
        <v>1633.6000000000001</v>
      </c>
    </row>
    <row r="269" spans="1:6" s="11" customFormat="1" ht="47.25" x14ac:dyDescent="0.25">
      <c r="A269" s="65" t="s">
        <v>570</v>
      </c>
      <c r="B269" s="191">
        <v>928</v>
      </c>
      <c r="C269" s="192" t="s">
        <v>571</v>
      </c>
      <c r="D269" s="193"/>
      <c r="E269" s="29">
        <f t="shared" si="1"/>
        <v>2699.6</v>
      </c>
      <c r="F269" s="102">
        <f t="shared" si="1"/>
        <v>1633.6000000000001</v>
      </c>
    </row>
    <row r="270" spans="1:6" s="11" customFormat="1" ht="47.25" x14ac:dyDescent="0.25">
      <c r="A270" s="65" t="s">
        <v>572</v>
      </c>
      <c r="B270" s="191">
        <v>928</v>
      </c>
      <c r="C270" s="192" t="s">
        <v>573</v>
      </c>
      <c r="D270" s="193"/>
      <c r="E270" s="29">
        <f t="shared" si="1"/>
        <v>2699.6</v>
      </c>
      <c r="F270" s="102">
        <f t="shared" si="1"/>
        <v>1633.6000000000001</v>
      </c>
    </row>
    <row r="271" spans="1:6" s="11" customFormat="1" ht="47.25" x14ac:dyDescent="0.25">
      <c r="A271" s="188" t="s">
        <v>133</v>
      </c>
      <c r="B271" s="191">
        <v>928</v>
      </c>
      <c r="C271" s="192" t="s">
        <v>573</v>
      </c>
      <c r="D271" s="193">
        <v>200</v>
      </c>
      <c r="E271" s="29">
        <f>539.9+2159.7</f>
        <v>2699.6</v>
      </c>
      <c r="F271" s="102">
        <f>326.7+1306.9</f>
        <v>1633.6000000000001</v>
      </c>
    </row>
    <row r="272" spans="1:6" s="11" customFormat="1" ht="110.25" hidden="1" x14ac:dyDescent="0.25">
      <c r="A272" s="24" t="s">
        <v>427</v>
      </c>
      <c r="B272" s="87" t="s">
        <v>40</v>
      </c>
      <c r="C272" s="4" t="s">
        <v>243</v>
      </c>
      <c r="D272" s="111"/>
      <c r="E272" s="27">
        <f>E273</f>
        <v>0</v>
      </c>
      <c r="F272" s="27">
        <f>F273</f>
        <v>0</v>
      </c>
    </row>
    <row r="273" spans="1:6" s="11" customFormat="1" ht="31.5" hidden="1" x14ac:dyDescent="0.25">
      <c r="A273" s="57" t="s">
        <v>428</v>
      </c>
      <c r="B273" s="105" t="s">
        <v>40</v>
      </c>
      <c r="C273" s="59" t="s">
        <v>271</v>
      </c>
      <c r="D273" s="114"/>
      <c r="E273" s="27">
        <f>E274+E276+E278+E281</f>
        <v>0</v>
      </c>
      <c r="F273" s="27">
        <f>F274+F276+F278+F281</f>
        <v>0</v>
      </c>
    </row>
    <row r="274" spans="1:6" s="11" customFormat="1" ht="47.25" hidden="1" x14ac:dyDescent="0.25">
      <c r="A274" s="123" t="s">
        <v>429</v>
      </c>
      <c r="B274" s="90">
        <v>928</v>
      </c>
      <c r="C274" s="60" t="s">
        <v>430</v>
      </c>
      <c r="D274" s="114"/>
      <c r="E274" s="29">
        <f>E275</f>
        <v>0</v>
      </c>
      <c r="F274" s="29">
        <f>F275</f>
        <v>0</v>
      </c>
    </row>
    <row r="275" spans="1:6" s="11" customFormat="1" ht="47.25" hidden="1" x14ac:dyDescent="0.25">
      <c r="A275" s="56" t="s">
        <v>133</v>
      </c>
      <c r="B275" s="90">
        <v>928</v>
      </c>
      <c r="C275" s="60" t="s">
        <v>430</v>
      </c>
      <c r="D275" s="63">
        <v>200</v>
      </c>
      <c r="E275" s="102"/>
      <c r="F275" s="102"/>
    </row>
    <row r="276" spans="1:6" s="11" customFormat="1" ht="31.5" hidden="1" x14ac:dyDescent="0.25">
      <c r="A276" s="56" t="s">
        <v>431</v>
      </c>
      <c r="B276" s="90">
        <v>928</v>
      </c>
      <c r="C276" s="60" t="s">
        <v>432</v>
      </c>
      <c r="D276" s="63"/>
      <c r="E276" s="102">
        <f>E277</f>
        <v>0</v>
      </c>
      <c r="F276" s="102">
        <f>F277</f>
        <v>0</v>
      </c>
    </row>
    <row r="277" spans="1:6" s="11" customFormat="1" ht="47.25" hidden="1" x14ac:dyDescent="0.25">
      <c r="A277" s="56" t="s">
        <v>133</v>
      </c>
      <c r="B277" s="90">
        <v>928</v>
      </c>
      <c r="C277" s="60" t="s">
        <v>432</v>
      </c>
      <c r="D277" s="63">
        <v>200</v>
      </c>
      <c r="E277" s="102"/>
      <c r="F277" s="102"/>
    </row>
    <row r="278" spans="1:6" s="11" customFormat="1" ht="31.5" hidden="1" x14ac:dyDescent="0.25">
      <c r="A278" s="53" t="s">
        <v>84</v>
      </c>
      <c r="B278" s="90" t="s">
        <v>40</v>
      </c>
      <c r="C278" s="60" t="s">
        <v>267</v>
      </c>
      <c r="D278" s="47"/>
      <c r="E278" s="29">
        <f>E279</f>
        <v>0</v>
      </c>
      <c r="F278" s="29">
        <f>F279</f>
        <v>0</v>
      </c>
    </row>
    <row r="279" spans="1:6" s="11" customFormat="1" ht="31.5" hidden="1" x14ac:dyDescent="0.25">
      <c r="A279" s="65" t="s">
        <v>294</v>
      </c>
      <c r="B279" s="90" t="s">
        <v>40</v>
      </c>
      <c r="C279" s="60" t="s">
        <v>433</v>
      </c>
      <c r="D279" s="63"/>
      <c r="E279" s="29">
        <f>E280</f>
        <v>0</v>
      </c>
      <c r="F279" s="29">
        <f>F280</f>
        <v>0</v>
      </c>
    </row>
    <row r="280" spans="1:6" s="11" customFormat="1" ht="15.75" hidden="1" x14ac:dyDescent="0.25">
      <c r="A280" s="65" t="s">
        <v>25</v>
      </c>
      <c r="B280" s="90" t="s">
        <v>40</v>
      </c>
      <c r="C280" s="60" t="s">
        <v>433</v>
      </c>
      <c r="D280" s="63">
        <v>800</v>
      </c>
      <c r="E280" s="29"/>
      <c r="F280" s="29"/>
    </row>
    <row r="281" spans="1:6" s="11" customFormat="1" ht="47.25" hidden="1" x14ac:dyDescent="0.25">
      <c r="A281" s="124" t="s">
        <v>85</v>
      </c>
      <c r="B281" s="90" t="s">
        <v>40</v>
      </c>
      <c r="C281" s="60" t="s">
        <v>268</v>
      </c>
      <c r="D281" s="125"/>
      <c r="E281" s="29">
        <f>E282</f>
        <v>0</v>
      </c>
      <c r="F281" s="29">
        <f>F282</f>
        <v>0</v>
      </c>
    </row>
    <row r="282" spans="1:6" s="11" customFormat="1" ht="47.25" hidden="1" x14ac:dyDescent="0.25">
      <c r="A282" s="56" t="s">
        <v>42</v>
      </c>
      <c r="B282" s="90" t="s">
        <v>40</v>
      </c>
      <c r="C282" s="60" t="s">
        <v>268</v>
      </c>
      <c r="D282" s="63">
        <v>400</v>
      </c>
      <c r="E282" s="29"/>
      <c r="F282" s="29"/>
    </row>
    <row r="283" spans="1:6" s="11" customFormat="1" ht="31.5" hidden="1" x14ac:dyDescent="0.25">
      <c r="A283" s="56" t="s">
        <v>269</v>
      </c>
      <c r="B283" s="90" t="s">
        <v>40</v>
      </c>
      <c r="C283" s="60" t="s">
        <v>270</v>
      </c>
      <c r="D283" s="63"/>
      <c r="E283" s="29">
        <f>E284</f>
        <v>0</v>
      </c>
      <c r="F283" s="29">
        <f>F284</f>
        <v>0</v>
      </c>
    </row>
    <row r="284" spans="1:6" s="11" customFormat="1" ht="47.25" hidden="1" x14ac:dyDescent="0.25">
      <c r="A284" s="56" t="s">
        <v>42</v>
      </c>
      <c r="B284" s="90" t="s">
        <v>40</v>
      </c>
      <c r="C284" s="60" t="s">
        <v>270</v>
      </c>
      <c r="D284" s="63">
        <v>400</v>
      </c>
      <c r="E284" s="29"/>
      <c r="F284" s="29"/>
    </row>
    <row r="285" spans="1:6" s="11" customFormat="1" ht="94.5" x14ac:dyDescent="0.25">
      <c r="A285" s="171" t="s">
        <v>542</v>
      </c>
      <c r="B285" s="87">
        <v>928</v>
      </c>
      <c r="C285" s="4" t="s">
        <v>434</v>
      </c>
      <c r="D285" s="45"/>
      <c r="E285" s="27">
        <f>E286+E288+E290+E292+E294+E296+E298+E303</f>
        <v>43214.7</v>
      </c>
      <c r="F285" s="27">
        <f>F286+F288+F290+F292+F294+F296+F298+F303</f>
        <v>43214.7</v>
      </c>
    </row>
    <row r="286" spans="1:6" s="11" customFormat="1" ht="15.75" hidden="1" x14ac:dyDescent="0.25">
      <c r="A286" s="56" t="s">
        <v>435</v>
      </c>
      <c r="B286" s="90">
        <v>928</v>
      </c>
      <c r="C286" s="60" t="s">
        <v>436</v>
      </c>
      <c r="D286" s="63"/>
      <c r="E286" s="29">
        <f>E287</f>
        <v>0</v>
      </c>
      <c r="F286" s="29">
        <f>F287</f>
        <v>0</v>
      </c>
    </row>
    <row r="287" spans="1:6" s="11" customFormat="1" ht="47.25" hidden="1" x14ac:dyDescent="0.25">
      <c r="A287" s="56" t="s">
        <v>133</v>
      </c>
      <c r="B287" s="90">
        <v>928</v>
      </c>
      <c r="C287" s="60" t="s">
        <v>436</v>
      </c>
      <c r="D287" s="63">
        <v>200</v>
      </c>
      <c r="E287" s="29"/>
      <c r="F287" s="29"/>
    </row>
    <row r="288" spans="1:6" s="11" customFormat="1" ht="31.5" hidden="1" x14ac:dyDescent="0.25">
      <c r="A288" s="56" t="s">
        <v>437</v>
      </c>
      <c r="B288" s="90">
        <v>928</v>
      </c>
      <c r="C288" s="60" t="s">
        <v>438</v>
      </c>
      <c r="D288" s="63"/>
      <c r="E288" s="29">
        <f>E289</f>
        <v>0</v>
      </c>
      <c r="F288" s="29">
        <f>F289</f>
        <v>0</v>
      </c>
    </row>
    <row r="289" spans="1:6" s="11" customFormat="1" ht="47.25" hidden="1" x14ac:dyDescent="0.25">
      <c r="A289" s="56" t="s">
        <v>133</v>
      </c>
      <c r="B289" s="90">
        <v>928</v>
      </c>
      <c r="C289" s="60" t="s">
        <v>438</v>
      </c>
      <c r="D289" s="63">
        <v>200</v>
      </c>
      <c r="E289" s="29"/>
      <c r="F289" s="29"/>
    </row>
    <row r="290" spans="1:6" s="11" customFormat="1" ht="15.75" x14ac:dyDescent="0.25">
      <c r="A290" s="56" t="s">
        <v>439</v>
      </c>
      <c r="B290" s="90">
        <v>928</v>
      </c>
      <c r="C290" s="60" t="s">
        <v>440</v>
      </c>
      <c r="D290" s="63"/>
      <c r="E290" s="29">
        <f>E291</f>
        <v>22600</v>
      </c>
      <c r="F290" s="29">
        <f>F291</f>
        <v>22600</v>
      </c>
    </row>
    <row r="291" spans="1:6" s="11" customFormat="1" ht="47.25" x14ac:dyDescent="0.25">
      <c r="A291" s="65" t="s">
        <v>12</v>
      </c>
      <c r="B291" s="90">
        <v>928</v>
      </c>
      <c r="C291" s="60" t="s">
        <v>440</v>
      </c>
      <c r="D291" s="63">
        <v>600</v>
      </c>
      <c r="E291" s="29">
        <v>22600</v>
      </c>
      <c r="F291" s="29">
        <v>22600</v>
      </c>
    </row>
    <row r="292" spans="1:6" s="11" customFormat="1" ht="21.75" customHeight="1" x14ac:dyDescent="0.25">
      <c r="A292" s="56" t="s">
        <v>441</v>
      </c>
      <c r="B292" s="90">
        <v>928</v>
      </c>
      <c r="C292" s="60" t="s">
        <v>442</v>
      </c>
      <c r="D292" s="63"/>
      <c r="E292" s="29">
        <f>E293</f>
        <v>3600</v>
      </c>
      <c r="F292" s="29">
        <f>F293</f>
        <v>3600</v>
      </c>
    </row>
    <row r="293" spans="1:6" s="11" customFormat="1" ht="47.25" x14ac:dyDescent="0.25">
      <c r="A293" s="65" t="s">
        <v>12</v>
      </c>
      <c r="B293" s="90">
        <v>928</v>
      </c>
      <c r="C293" s="60" t="s">
        <v>442</v>
      </c>
      <c r="D293" s="63">
        <v>600</v>
      </c>
      <c r="E293" s="29">
        <v>3600</v>
      </c>
      <c r="F293" s="29">
        <v>3600</v>
      </c>
    </row>
    <row r="294" spans="1:6" s="11" customFormat="1" ht="31.5" x14ac:dyDescent="0.25">
      <c r="A294" s="56" t="s">
        <v>443</v>
      </c>
      <c r="B294" s="90">
        <v>928</v>
      </c>
      <c r="C294" s="60" t="s">
        <v>444</v>
      </c>
      <c r="D294" s="63"/>
      <c r="E294" s="29">
        <f>E295</f>
        <v>3248.7</v>
      </c>
      <c r="F294" s="29">
        <f>F295</f>
        <v>3248.7</v>
      </c>
    </row>
    <row r="295" spans="1:6" s="11" customFormat="1" ht="47.25" x14ac:dyDescent="0.25">
      <c r="A295" s="65" t="s">
        <v>12</v>
      </c>
      <c r="B295" s="90">
        <v>928</v>
      </c>
      <c r="C295" s="60" t="s">
        <v>444</v>
      </c>
      <c r="D295" s="63">
        <v>600</v>
      </c>
      <c r="E295" s="29">
        <v>3248.7</v>
      </c>
      <c r="F295" s="29">
        <v>3248.7</v>
      </c>
    </row>
    <row r="296" spans="1:6" s="11" customFormat="1" ht="33.75" customHeight="1" x14ac:dyDescent="0.25">
      <c r="A296" s="56" t="s">
        <v>445</v>
      </c>
      <c r="B296" s="90">
        <v>928</v>
      </c>
      <c r="C296" s="60" t="s">
        <v>446</v>
      </c>
      <c r="D296" s="63"/>
      <c r="E296" s="29">
        <f>E297</f>
        <v>12711</v>
      </c>
      <c r="F296" s="29">
        <f>F297</f>
        <v>12711</v>
      </c>
    </row>
    <row r="297" spans="1:6" s="11" customFormat="1" ht="47.25" x14ac:dyDescent="0.25">
      <c r="A297" s="65" t="s">
        <v>12</v>
      </c>
      <c r="B297" s="90">
        <v>928</v>
      </c>
      <c r="C297" s="60" t="s">
        <v>446</v>
      </c>
      <c r="D297" s="63">
        <v>600</v>
      </c>
      <c r="E297" s="29">
        <v>12711</v>
      </c>
      <c r="F297" s="29">
        <v>12711</v>
      </c>
    </row>
    <row r="298" spans="1:6" s="11" customFormat="1" ht="31.5" x14ac:dyDescent="0.25">
      <c r="A298" s="56" t="s">
        <v>447</v>
      </c>
      <c r="B298" s="90">
        <v>928</v>
      </c>
      <c r="C298" s="60" t="s">
        <v>448</v>
      </c>
      <c r="D298" s="63"/>
      <c r="E298" s="29">
        <f>E299+E301</f>
        <v>620</v>
      </c>
      <c r="F298" s="29">
        <f>F299+F301</f>
        <v>620</v>
      </c>
    </row>
    <row r="299" spans="1:6" s="11" customFormat="1" ht="31.5" hidden="1" x14ac:dyDescent="0.25">
      <c r="A299" s="56" t="s">
        <v>294</v>
      </c>
      <c r="B299" s="90">
        <v>928</v>
      </c>
      <c r="C299" s="60" t="s">
        <v>449</v>
      </c>
      <c r="D299" s="63"/>
      <c r="E299" s="29">
        <f>E300</f>
        <v>0</v>
      </c>
      <c r="F299" s="29">
        <f>F300</f>
        <v>0</v>
      </c>
    </row>
    <row r="300" spans="1:6" s="11" customFormat="1" ht="47.25" hidden="1" x14ac:dyDescent="0.25">
      <c r="A300" s="56" t="s">
        <v>133</v>
      </c>
      <c r="B300" s="90">
        <v>928</v>
      </c>
      <c r="C300" s="60" t="s">
        <v>449</v>
      </c>
      <c r="D300" s="63">
        <v>200</v>
      </c>
      <c r="E300" s="29"/>
      <c r="F300" s="29"/>
    </row>
    <row r="301" spans="1:6" s="11" customFormat="1" ht="94.5" x14ac:dyDescent="0.25">
      <c r="A301" s="56" t="s">
        <v>450</v>
      </c>
      <c r="B301" s="90">
        <v>928</v>
      </c>
      <c r="C301" s="60" t="s">
        <v>451</v>
      </c>
      <c r="D301" s="63"/>
      <c r="E301" s="29">
        <f>E302</f>
        <v>620</v>
      </c>
      <c r="F301" s="29">
        <f>F302</f>
        <v>620</v>
      </c>
    </row>
    <row r="302" spans="1:6" s="11" customFormat="1" ht="47.25" x14ac:dyDescent="0.25">
      <c r="A302" s="56" t="s">
        <v>133</v>
      </c>
      <c r="B302" s="90">
        <v>928</v>
      </c>
      <c r="C302" s="60" t="s">
        <v>451</v>
      </c>
      <c r="D302" s="63">
        <v>200</v>
      </c>
      <c r="E302" s="29">
        <f>415.7+204.3</f>
        <v>620</v>
      </c>
      <c r="F302" s="29">
        <f>415.7+204.3</f>
        <v>620</v>
      </c>
    </row>
    <row r="303" spans="1:6" s="11" customFormat="1" ht="33.75" customHeight="1" x14ac:dyDescent="0.25">
      <c r="A303" s="56" t="s">
        <v>452</v>
      </c>
      <c r="B303" s="90">
        <v>928</v>
      </c>
      <c r="C303" s="60" t="s">
        <v>453</v>
      </c>
      <c r="D303" s="63"/>
      <c r="E303" s="29">
        <f>E304</f>
        <v>435</v>
      </c>
      <c r="F303" s="29">
        <f>F304</f>
        <v>435</v>
      </c>
    </row>
    <row r="304" spans="1:6" s="11" customFormat="1" ht="47.25" x14ac:dyDescent="0.25">
      <c r="A304" s="65" t="s">
        <v>12</v>
      </c>
      <c r="B304" s="90">
        <v>928</v>
      </c>
      <c r="C304" s="60" t="s">
        <v>453</v>
      </c>
      <c r="D304" s="63">
        <v>600</v>
      </c>
      <c r="E304" s="29">
        <v>435</v>
      </c>
      <c r="F304" s="29">
        <v>435</v>
      </c>
    </row>
    <row r="305" spans="1:7" s="11" customFormat="1" ht="31.5" x14ac:dyDescent="0.25">
      <c r="A305" s="5" t="s">
        <v>32</v>
      </c>
      <c r="B305" s="87" t="s">
        <v>40</v>
      </c>
      <c r="C305" s="4" t="s">
        <v>129</v>
      </c>
      <c r="D305" s="63"/>
      <c r="E305" s="27">
        <f>E306+E309</f>
        <v>25.8</v>
      </c>
      <c r="F305" s="27">
        <f>F306+F309</f>
        <v>25.8</v>
      </c>
    </row>
    <row r="306" spans="1:7" s="11" customFormat="1" ht="133.5" customHeight="1" x14ac:dyDescent="0.25">
      <c r="A306" s="182" t="s">
        <v>564</v>
      </c>
      <c r="B306" s="90" t="s">
        <v>40</v>
      </c>
      <c r="C306" s="60" t="s">
        <v>254</v>
      </c>
      <c r="D306" s="60"/>
      <c r="E306" s="29">
        <f>E308+E307</f>
        <v>25.8</v>
      </c>
      <c r="F306" s="29">
        <f>F308+F307</f>
        <v>25.8</v>
      </c>
    </row>
    <row r="307" spans="1:7" s="11" customFormat="1" ht="94.5" hidden="1" x14ac:dyDescent="0.25">
      <c r="A307" s="65" t="s">
        <v>24</v>
      </c>
      <c r="B307" s="90" t="s">
        <v>40</v>
      </c>
      <c r="C307" s="60" t="s">
        <v>254</v>
      </c>
      <c r="D307" s="63">
        <v>100</v>
      </c>
      <c r="E307" s="29"/>
      <c r="F307" s="29"/>
    </row>
    <row r="308" spans="1:7" s="11" customFormat="1" ht="47.25" x14ac:dyDescent="0.25">
      <c r="A308" s="56" t="s">
        <v>133</v>
      </c>
      <c r="B308" s="90" t="s">
        <v>40</v>
      </c>
      <c r="C308" s="60" t="s">
        <v>254</v>
      </c>
      <c r="D308" s="63">
        <v>200</v>
      </c>
      <c r="E308" s="29">
        <v>25.8</v>
      </c>
      <c r="F308" s="29">
        <v>25.8</v>
      </c>
    </row>
    <row r="309" spans="1:7" ht="47.25" hidden="1" x14ac:dyDescent="0.25">
      <c r="A309" s="6" t="s">
        <v>327</v>
      </c>
      <c r="B309" s="90" t="s">
        <v>40</v>
      </c>
      <c r="C309" s="60" t="s">
        <v>258</v>
      </c>
      <c r="D309" s="63"/>
      <c r="E309" s="29">
        <f>E310</f>
        <v>0</v>
      </c>
      <c r="F309" s="29">
        <f>F310</f>
        <v>0</v>
      </c>
      <c r="G309"/>
    </row>
    <row r="310" spans="1:7" ht="15.75" hidden="1" x14ac:dyDescent="0.25">
      <c r="A310" s="65" t="s">
        <v>25</v>
      </c>
      <c r="B310" s="90" t="s">
        <v>40</v>
      </c>
      <c r="C310" s="60" t="s">
        <v>258</v>
      </c>
      <c r="D310" s="63">
        <v>800</v>
      </c>
      <c r="E310" s="29"/>
      <c r="F310" s="29"/>
      <c r="G310"/>
    </row>
    <row r="311" spans="1:7" ht="6" customHeight="1" x14ac:dyDescent="0.25">
      <c r="A311" s="77"/>
      <c r="B311" s="101"/>
      <c r="C311" s="77"/>
      <c r="D311" s="77"/>
      <c r="E311" s="102"/>
      <c r="F311" s="102"/>
      <c r="G311"/>
    </row>
    <row r="312" spans="1:7" s="54" customFormat="1" ht="63" x14ac:dyDescent="0.25">
      <c r="A312" s="119" t="s">
        <v>454</v>
      </c>
      <c r="B312" s="80">
        <v>929</v>
      </c>
      <c r="C312" s="81"/>
      <c r="D312" s="82"/>
      <c r="E312" s="83">
        <f>E314+E318</f>
        <v>3000</v>
      </c>
      <c r="F312" s="83">
        <f>F314+F318</f>
        <v>3000</v>
      </c>
    </row>
    <row r="313" spans="1:7" s="54" customFormat="1" ht="6" customHeight="1" x14ac:dyDescent="0.25">
      <c r="A313" s="126"/>
      <c r="B313" s="87"/>
      <c r="C313" s="88"/>
      <c r="D313" s="98"/>
      <c r="E313" s="103"/>
      <c r="F313" s="103"/>
    </row>
    <row r="314" spans="1:7" ht="94.5" hidden="1" x14ac:dyDescent="0.25">
      <c r="A314" s="24" t="s">
        <v>400</v>
      </c>
      <c r="B314" s="87">
        <v>929</v>
      </c>
      <c r="C314" s="4" t="s">
        <v>243</v>
      </c>
      <c r="D314" s="50"/>
      <c r="E314" s="27">
        <f t="shared" ref="E314:F316" si="2">E315</f>
        <v>0</v>
      </c>
      <c r="F314" s="27">
        <f t="shared" si="2"/>
        <v>0</v>
      </c>
      <c r="G314"/>
    </row>
    <row r="315" spans="1:7" ht="47.25" hidden="1" x14ac:dyDescent="0.25">
      <c r="A315" s="57" t="s">
        <v>455</v>
      </c>
      <c r="B315" s="105">
        <v>929</v>
      </c>
      <c r="C315" s="59" t="s">
        <v>259</v>
      </c>
      <c r="D315" s="50"/>
      <c r="E315" s="28">
        <f t="shared" si="2"/>
        <v>0</v>
      </c>
      <c r="F315" s="28">
        <f t="shared" si="2"/>
        <v>0</v>
      </c>
      <c r="G315"/>
    </row>
    <row r="316" spans="1:7" ht="47.25" hidden="1" x14ac:dyDescent="0.25">
      <c r="A316" s="65" t="s">
        <v>127</v>
      </c>
      <c r="B316" s="90">
        <v>929</v>
      </c>
      <c r="C316" s="60" t="s">
        <v>263</v>
      </c>
      <c r="D316" s="50"/>
      <c r="E316" s="29">
        <f t="shared" si="2"/>
        <v>0</v>
      </c>
      <c r="F316" s="29">
        <f t="shared" si="2"/>
        <v>0</v>
      </c>
      <c r="G316"/>
    </row>
    <row r="317" spans="1:7" ht="47.25" hidden="1" x14ac:dyDescent="0.25">
      <c r="A317" s="56" t="s">
        <v>133</v>
      </c>
      <c r="B317" s="90">
        <v>929</v>
      </c>
      <c r="C317" s="60" t="s">
        <v>263</v>
      </c>
      <c r="D317" s="63">
        <v>200</v>
      </c>
      <c r="E317" s="29"/>
      <c r="F317" s="29"/>
      <c r="G317"/>
    </row>
    <row r="318" spans="1:7" s="172" customFormat="1" ht="31.5" x14ac:dyDescent="0.25">
      <c r="A318" s="40" t="s">
        <v>32</v>
      </c>
      <c r="B318" s="87">
        <v>929</v>
      </c>
      <c r="C318" s="16" t="s">
        <v>129</v>
      </c>
      <c r="D318" s="17"/>
      <c r="E318" s="27">
        <f>E319</f>
        <v>3000</v>
      </c>
      <c r="F318" s="27">
        <f>F319</f>
        <v>3000</v>
      </c>
    </row>
    <row r="319" spans="1:7" s="172" customFormat="1" ht="47.25" x14ac:dyDescent="0.25">
      <c r="A319" s="6" t="s">
        <v>326</v>
      </c>
      <c r="B319" s="90">
        <v>929</v>
      </c>
      <c r="C319" s="60" t="s">
        <v>131</v>
      </c>
      <c r="D319" s="60"/>
      <c r="E319" s="29">
        <f>E320+E321+E322</f>
        <v>3000</v>
      </c>
      <c r="F319" s="29">
        <f>F320+F321+F322</f>
        <v>3000</v>
      </c>
    </row>
    <row r="320" spans="1:7" s="172" customFormat="1" ht="94.5" x14ac:dyDescent="0.25">
      <c r="A320" s="6" t="s">
        <v>86</v>
      </c>
      <c r="B320" s="90">
        <v>929</v>
      </c>
      <c r="C320" s="60" t="s">
        <v>131</v>
      </c>
      <c r="D320" s="63">
        <v>100</v>
      </c>
      <c r="E320" s="29">
        <v>2684.9</v>
      </c>
      <c r="F320" s="29">
        <v>2684.9</v>
      </c>
    </row>
    <row r="321" spans="1:6" s="172" customFormat="1" ht="47.25" x14ac:dyDescent="0.25">
      <c r="A321" s="56" t="s">
        <v>133</v>
      </c>
      <c r="B321" s="90">
        <v>929</v>
      </c>
      <c r="C321" s="60" t="s">
        <v>131</v>
      </c>
      <c r="D321" s="63">
        <v>200</v>
      </c>
      <c r="E321" s="29">
        <v>315.10000000000002</v>
      </c>
      <c r="F321" s="29">
        <v>315.10000000000002</v>
      </c>
    </row>
    <row r="322" spans="1:6" s="26" customFormat="1" ht="15.75" x14ac:dyDescent="0.25">
      <c r="A322" s="65" t="s">
        <v>25</v>
      </c>
      <c r="B322" s="90">
        <v>929</v>
      </c>
      <c r="C322" s="60" t="s">
        <v>131</v>
      </c>
      <c r="D322" s="63">
        <v>800</v>
      </c>
      <c r="E322" s="29"/>
      <c r="F322" s="29"/>
    </row>
    <row r="323" spans="1:6" s="26" customFormat="1" ht="63" x14ac:dyDescent="0.25">
      <c r="A323" s="119" t="s">
        <v>567</v>
      </c>
      <c r="B323" s="80">
        <v>948</v>
      </c>
      <c r="C323" s="81"/>
      <c r="D323" s="82"/>
      <c r="E323" s="97">
        <f>E324</f>
        <v>9107.2999999999993</v>
      </c>
      <c r="F323" s="97">
        <f>F324</f>
        <v>9107.2999999999993</v>
      </c>
    </row>
    <row r="324" spans="1:6" s="26" customFormat="1" ht="31.5" x14ac:dyDescent="0.25">
      <c r="A324" s="40" t="s">
        <v>32</v>
      </c>
      <c r="B324" s="87">
        <v>948</v>
      </c>
      <c r="C324" s="16" t="s">
        <v>129</v>
      </c>
      <c r="D324" s="17"/>
      <c r="E324" s="27">
        <f>E325</f>
        <v>9107.2999999999993</v>
      </c>
      <c r="F324" s="27">
        <f>F325</f>
        <v>9107.2999999999993</v>
      </c>
    </row>
    <row r="325" spans="1:6" s="26" customFormat="1" ht="126" x14ac:dyDescent="0.25">
      <c r="A325" s="6" t="s">
        <v>577</v>
      </c>
      <c r="B325" s="180">
        <v>948</v>
      </c>
      <c r="C325" s="183" t="s">
        <v>576</v>
      </c>
      <c r="D325" s="183"/>
      <c r="E325" s="29">
        <f>E326+E327</f>
        <v>9107.2999999999993</v>
      </c>
      <c r="F325" s="29">
        <f>F326+F327</f>
        <v>9107.2999999999993</v>
      </c>
    </row>
    <row r="326" spans="1:6" s="26" customFormat="1" ht="94.5" x14ac:dyDescent="0.25">
      <c r="A326" s="6" t="s">
        <v>86</v>
      </c>
      <c r="B326" s="180">
        <v>948</v>
      </c>
      <c r="C326" s="183" t="s">
        <v>576</v>
      </c>
      <c r="D326" s="184">
        <v>100</v>
      </c>
      <c r="E326" s="29">
        <v>8907.2999999999993</v>
      </c>
      <c r="F326" s="29">
        <v>8907.2999999999993</v>
      </c>
    </row>
    <row r="327" spans="1:6" s="26" customFormat="1" ht="58.5" customHeight="1" x14ac:dyDescent="0.25">
      <c r="A327" s="182" t="s">
        <v>133</v>
      </c>
      <c r="B327" s="180">
        <v>948</v>
      </c>
      <c r="C327" s="183" t="s">
        <v>576</v>
      </c>
      <c r="D327" s="184">
        <v>200</v>
      </c>
      <c r="E327" s="29">
        <v>200</v>
      </c>
      <c r="F327" s="29">
        <v>200</v>
      </c>
    </row>
    <row r="328" spans="1:6" s="26" customFormat="1" ht="47.25" x14ac:dyDescent="0.25">
      <c r="A328" s="127" t="s">
        <v>456</v>
      </c>
      <c r="B328" s="80" t="s">
        <v>41</v>
      </c>
      <c r="C328" s="81"/>
      <c r="D328" s="82"/>
      <c r="E328" s="83">
        <f>E330+E413</f>
        <v>179018.3</v>
      </c>
      <c r="F328" s="83">
        <f>F330+F413</f>
        <v>177018.3</v>
      </c>
    </row>
    <row r="329" spans="1:6" s="26" customFormat="1" ht="6" customHeight="1" x14ac:dyDescent="0.25">
      <c r="A329" s="5"/>
      <c r="B329" s="87"/>
      <c r="C329" s="88"/>
      <c r="D329" s="98"/>
      <c r="E329" s="103"/>
      <c r="F329" s="103"/>
    </row>
    <row r="330" spans="1:6" s="172" customFormat="1" ht="47.25" x14ac:dyDescent="0.25">
      <c r="A330" s="5" t="s">
        <v>457</v>
      </c>
      <c r="B330" s="87" t="s">
        <v>41</v>
      </c>
      <c r="C330" s="4" t="s">
        <v>183</v>
      </c>
      <c r="D330" s="50"/>
      <c r="E330" s="27">
        <f>E331+E339+E353+E358+E363+E368+E381+E386+E391+E393+E396+E398+E404+E409+E346+E376+E373</f>
        <v>179018.3</v>
      </c>
      <c r="F330" s="27">
        <f>F331+F339+F353+F358+F363+F368+F381+F386+F391+F393+F396+F398+F404+F409+F346+F376+F373</f>
        <v>177018.3</v>
      </c>
    </row>
    <row r="331" spans="1:6" s="172" customFormat="1" ht="63" hidden="1" x14ac:dyDescent="0.25">
      <c r="A331" s="6" t="s">
        <v>52</v>
      </c>
      <c r="B331" s="90" t="s">
        <v>41</v>
      </c>
      <c r="C331" s="60" t="s">
        <v>184</v>
      </c>
      <c r="D331" s="60"/>
      <c r="E331" s="29">
        <f>E332+E337+E335</f>
        <v>0</v>
      </c>
      <c r="F331" s="29">
        <f>F332+F337+F335</f>
        <v>0</v>
      </c>
    </row>
    <row r="332" spans="1:6" s="172" customFormat="1" ht="31.5" hidden="1" x14ac:dyDescent="0.25">
      <c r="A332" s="6" t="s">
        <v>294</v>
      </c>
      <c r="B332" s="90" t="s">
        <v>41</v>
      </c>
      <c r="C332" s="60" t="s">
        <v>303</v>
      </c>
      <c r="D332" s="60"/>
      <c r="E332" s="29">
        <f>E333+E334</f>
        <v>0</v>
      </c>
      <c r="F332" s="29">
        <f>F333+F334</f>
        <v>0</v>
      </c>
    </row>
    <row r="333" spans="1:6" s="11" customFormat="1" ht="47.25" hidden="1" x14ac:dyDescent="0.25">
      <c r="A333" s="65" t="s">
        <v>133</v>
      </c>
      <c r="B333" s="90" t="s">
        <v>41</v>
      </c>
      <c r="C333" s="60" t="s">
        <v>303</v>
      </c>
      <c r="D333" s="63">
        <v>200</v>
      </c>
      <c r="E333" s="29"/>
      <c r="F333" s="29"/>
    </row>
    <row r="334" spans="1:6" s="11" customFormat="1" ht="47.25" hidden="1" x14ac:dyDescent="0.25">
      <c r="A334" s="65" t="s">
        <v>12</v>
      </c>
      <c r="B334" s="90" t="s">
        <v>41</v>
      </c>
      <c r="C334" s="60" t="s">
        <v>303</v>
      </c>
      <c r="D334" s="63">
        <v>600</v>
      </c>
      <c r="E334" s="29"/>
      <c r="F334" s="29"/>
    </row>
    <row r="335" spans="1:6" s="11" customFormat="1" ht="15.75" hidden="1" x14ac:dyDescent="0.25">
      <c r="A335" s="65" t="s">
        <v>458</v>
      </c>
      <c r="B335" s="90" t="s">
        <v>41</v>
      </c>
      <c r="C335" s="60" t="s">
        <v>459</v>
      </c>
      <c r="D335" s="63"/>
      <c r="E335" s="29">
        <f>E336</f>
        <v>0</v>
      </c>
      <c r="F335" s="29">
        <f>F336</f>
        <v>0</v>
      </c>
    </row>
    <row r="336" spans="1:6" s="11" customFormat="1" ht="47.25" hidden="1" x14ac:dyDescent="0.25">
      <c r="A336" s="65" t="s">
        <v>12</v>
      </c>
      <c r="B336" s="90" t="s">
        <v>41</v>
      </c>
      <c r="C336" s="60" t="s">
        <v>459</v>
      </c>
      <c r="D336" s="63">
        <v>600</v>
      </c>
      <c r="E336" s="29"/>
      <c r="F336" s="29"/>
    </row>
    <row r="337" spans="1:6" s="11" customFormat="1" ht="47.25" hidden="1" x14ac:dyDescent="0.25">
      <c r="A337" s="65" t="s">
        <v>109</v>
      </c>
      <c r="B337" s="90" t="s">
        <v>41</v>
      </c>
      <c r="C337" s="60" t="s">
        <v>185</v>
      </c>
      <c r="D337" s="63"/>
      <c r="E337" s="29">
        <f>E338</f>
        <v>0</v>
      </c>
      <c r="F337" s="29">
        <f>F338</f>
        <v>0</v>
      </c>
    </row>
    <row r="338" spans="1:6" s="11" customFormat="1" ht="47.25" hidden="1" x14ac:dyDescent="0.25">
      <c r="A338" s="65" t="s">
        <v>12</v>
      </c>
      <c r="B338" s="90" t="s">
        <v>41</v>
      </c>
      <c r="C338" s="60" t="s">
        <v>185</v>
      </c>
      <c r="D338" s="63">
        <v>600</v>
      </c>
      <c r="E338" s="29"/>
      <c r="F338" s="29"/>
    </row>
    <row r="339" spans="1:6" s="11" customFormat="1" ht="78.75" hidden="1" x14ac:dyDescent="0.25">
      <c r="A339" s="6" t="s">
        <v>53</v>
      </c>
      <c r="B339" s="90" t="s">
        <v>41</v>
      </c>
      <c r="C339" s="60" t="s">
        <v>186</v>
      </c>
      <c r="D339" s="60"/>
      <c r="E339" s="29">
        <f>E340+E342+E344</f>
        <v>0</v>
      </c>
      <c r="F339" s="29">
        <f>F340+F342+F344</f>
        <v>0</v>
      </c>
    </row>
    <row r="340" spans="1:6" s="11" customFormat="1" ht="31.5" hidden="1" x14ac:dyDescent="0.25">
      <c r="A340" s="6" t="s">
        <v>294</v>
      </c>
      <c r="B340" s="90" t="s">
        <v>41</v>
      </c>
      <c r="C340" s="60" t="s">
        <v>304</v>
      </c>
      <c r="D340" s="60"/>
      <c r="E340" s="29">
        <f>E341</f>
        <v>0</v>
      </c>
      <c r="F340" s="29">
        <f>F341</f>
        <v>0</v>
      </c>
    </row>
    <row r="341" spans="1:6" s="11" customFormat="1" ht="47.25" hidden="1" x14ac:dyDescent="0.25">
      <c r="A341" s="65" t="s">
        <v>12</v>
      </c>
      <c r="B341" s="90" t="s">
        <v>41</v>
      </c>
      <c r="C341" s="60" t="s">
        <v>304</v>
      </c>
      <c r="D341" s="63">
        <v>600</v>
      </c>
      <c r="E341" s="29"/>
      <c r="F341" s="29"/>
    </row>
    <row r="342" spans="1:6" s="11" customFormat="1" ht="47.25" hidden="1" x14ac:dyDescent="0.25">
      <c r="A342" s="65" t="s">
        <v>109</v>
      </c>
      <c r="B342" s="90" t="s">
        <v>41</v>
      </c>
      <c r="C342" s="60" t="s">
        <v>460</v>
      </c>
      <c r="D342" s="63"/>
      <c r="E342" s="29">
        <f>E343</f>
        <v>0</v>
      </c>
      <c r="F342" s="29">
        <f>F343</f>
        <v>0</v>
      </c>
    </row>
    <row r="343" spans="1:6" s="11" customFormat="1" ht="47.25" hidden="1" x14ac:dyDescent="0.25">
      <c r="A343" s="65" t="s">
        <v>12</v>
      </c>
      <c r="B343" s="90" t="s">
        <v>41</v>
      </c>
      <c r="C343" s="60" t="s">
        <v>460</v>
      </c>
      <c r="D343" s="63">
        <v>600</v>
      </c>
      <c r="E343" s="29"/>
      <c r="F343" s="29"/>
    </row>
    <row r="344" spans="1:6" s="11" customFormat="1" ht="47.25" hidden="1" x14ac:dyDescent="0.25">
      <c r="A344" s="65" t="s">
        <v>109</v>
      </c>
      <c r="B344" s="90" t="s">
        <v>41</v>
      </c>
      <c r="C344" s="60" t="s">
        <v>187</v>
      </c>
      <c r="D344" s="63"/>
      <c r="E344" s="29">
        <f>E345</f>
        <v>0</v>
      </c>
      <c r="F344" s="29">
        <f>F345</f>
        <v>0</v>
      </c>
    </row>
    <row r="345" spans="1:6" s="11" customFormat="1" ht="47.25" hidden="1" x14ac:dyDescent="0.25">
      <c r="A345" s="65" t="s">
        <v>12</v>
      </c>
      <c r="B345" s="90" t="s">
        <v>41</v>
      </c>
      <c r="C345" s="60" t="s">
        <v>187</v>
      </c>
      <c r="D345" s="63">
        <v>600</v>
      </c>
      <c r="E345" s="29"/>
      <c r="F345" s="29"/>
    </row>
    <row r="346" spans="1:6" s="11" customFormat="1" ht="31.5" hidden="1" x14ac:dyDescent="0.25">
      <c r="A346" s="65" t="s">
        <v>54</v>
      </c>
      <c r="B346" s="90" t="s">
        <v>41</v>
      </c>
      <c r="C346" s="60" t="s">
        <v>188</v>
      </c>
      <c r="D346" s="60"/>
      <c r="E346" s="29">
        <f>E347+E349+E351</f>
        <v>0</v>
      </c>
      <c r="F346" s="29">
        <f>F347+F349+F351</f>
        <v>0</v>
      </c>
    </row>
    <row r="347" spans="1:6" s="11" customFormat="1" ht="31.5" hidden="1" x14ac:dyDescent="0.25">
      <c r="A347" s="6" t="s">
        <v>294</v>
      </c>
      <c r="B347" s="90" t="s">
        <v>41</v>
      </c>
      <c r="C347" s="60" t="s">
        <v>305</v>
      </c>
      <c r="D347" s="60"/>
      <c r="E347" s="29">
        <f>E348</f>
        <v>0</v>
      </c>
      <c r="F347" s="29">
        <f>F348</f>
        <v>0</v>
      </c>
    </row>
    <row r="348" spans="1:6" s="11" customFormat="1" ht="47.25" hidden="1" x14ac:dyDescent="0.25">
      <c r="A348" s="65" t="s">
        <v>12</v>
      </c>
      <c r="B348" s="90" t="s">
        <v>41</v>
      </c>
      <c r="C348" s="60" t="s">
        <v>305</v>
      </c>
      <c r="D348" s="63">
        <v>600</v>
      </c>
      <c r="E348" s="29"/>
      <c r="F348" s="29"/>
    </row>
    <row r="349" spans="1:6" s="11" customFormat="1" ht="47.25" hidden="1" x14ac:dyDescent="0.25">
      <c r="A349" s="65" t="s">
        <v>461</v>
      </c>
      <c r="B349" s="90" t="s">
        <v>41</v>
      </c>
      <c r="C349" s="60" t="s">
        <v>189</v>
      </c>
      <c r="D349" s="63"/>
      <c r="E349" s="29">
        <f>E350</f>
        <v>0</v>
      </c>
      <c r="F349" s="29">
        <f>F350</f>
        <v>0</v>
      </c>
    </row>
    <row r="350" spans="1:6" s="11" customFormat="1" ht="47.25" hidden="1" x14ac:dyDescent="0.25">
      <c r="A350" s="65" t="s">
        <v>12</v>
      </c>
      <c r="B350" s="90" t="s">
        <v>41</v>
      </c>
      <c r="C350" s="60" t="s">
        <v>189</v>
      </c>
      <c r="D350" s="63">
        <v>600</v>
      </c>
      <c r="E350" s="29"/>
      <c r="F350" s="29"/>
    </row>
    <row r="351" spans="1:6" s="11" customFormat="1" ht="94.5" hidden="1" x14ac:dyDescent="0.25">
      <c r="A351" s="65" t="s">
        <v>462</v>
      </c>
      <c r="B351" s="90" t="s">
        <v>41</v>
      </c>
      <c r="C351" s="60" t="s">
        <v>463</v>
      </c>
      <c r="D351" s="63"/>
      <c r="E351" s="29">
        <f>E352</f>
        <v>0</v>
      </c>
      <c r="F351" s="29">
        <f>F352</f>
        <v>0</v>
      </c>
    </row>
    <row r="352" spans="1:6" s="11" customFormat="1" ht="47.25" hidden="1" x14ac:dyDescent="0.25">
      <c r="A352" s="65" t="s">
        <v>12</v>
      </c>
      <c r="B352" s="90" t="s">
        <v>41</v>
      </c>
      <c r="C352" s="60" t="s">
        <v>463</v>
      </c>
      <c r="D352" s="63">
        <v>600</v>
      </c>
      <c r="E352" s="29"/>
      <c r="F352" s="29"/>
    </row>
    <row r="353" spans="1:6" s="11" customFormat="1" ht="31.5" x14ac:dyDescent="0.25">
      <c r="A353" s="6" t="s">
        <v>55</v>
      </c>
      <c r="B353" s="90" t="s">
        <v>41</v>
      </c>
      <c r="C353" s="60" t="s">
        <v>190</v>
      </c>
      <c r="D353" s="60"/>
      <c r="E353" s="29">
        <f>E354+E356</f>
        <v>25181.9</v>
      </c>
      <c r="F353" s="29">
        <f>F354+F356</f>
        <v>24931.9</v>
      </c>
    </row>
    <row r="354" spans="1:6" s="11" customFormat="1" ht="31.5" x14ac:dyDescent="0.25">
      <c r="A354" s="6" t="s">
        <v>294</v>
      </c>
      <c r="B354" s="90" t="s">
        <v>41</v>
      </c>
      <c r="C354" s="60" t="s">
        <v>464</v>
      </c>
      <c r="D354" s="60"/>
      <c r="E354" s="29">
        <f>E355</f>
        <v>10048.700000000001</v>
      </c>
      <c r="F354" s="29">
        <f>F355</f>
        <v>9798.7000000000007</v>
      </c>
    </row>
    <row r="355" spans="1:6" s="11" customFormat="1" ht="47.25" x14ac:dyDescent="0.25">
      <c r="A355" s="65" t="s">
        <v>12</v>
      </c>
      <c r="B355" s="90" t="s">
        <v>41</v>
      </c>
      <c r="C355" s="60" t="s">
        <v>464</v>
      </c>
      <c r="D355" s="63">
        <v>600</v>
      </c>
      <c r="E355" s="29">
        <v>10048.700000000001</v>
      </c>
      <c r="F355" s="29">
        <v>9798.7000000000007</v>
      </c>
    </row>
    <row r="356" spans="1:6" s="11" customFormat="1" ht="85.5" customHeight="1" x14ac:dyDescent="0.25">
      <c r="A356" s="6" t="s">
        <v>566</v>
      </c>
      <c r="B356" s="90" t="s">
        <v>41</v>
      </c>
      <c r="C356" s="60" t="s">
        <v>465</v>
      </c>
      <c r="D356" s="63"/>
      <c r="E356" s="29">
        <f>E357</f>
        <v>15133.2</v>
      </c>
      <c r="F356" s="29">
        <f>F357</f>
        <v>15133.2</v>
      </c>
    </row>
    <row r="357" spans="1:6" s="11" customFormat="1" ht="47.25" x14ac:dyDescent="0.25">
      <c r="A357" s="65" t="s">
        <v>12</v>
      </c>
      <c r="B357" s="90" t="s">
        <v>41</v>
      </c>
      <c r="C357" s="60" t="s">
        <v>465</v>
      </c>
      <c r="D357" s="63">
        <v>600</v>
      </c>
      <c r="E357" s="29">
        <v>15133.2</v>
      </c>
      <c r="F357" s="29">
        <v>15133.2</v>
      </c>
    </row>
    <row r="358" spans="1:6" s="11" customFormat="1" ht="47.25" x14ac:dyDescent="0.25">
      <c r="A358" s="6" t="s">
        <v>466</v>
      </c>
      <c r="B358" s="90" t="s">
        <v>41</v>
      </c>
      <c r="C358" s="60" t="s">
        <v>191</v>
      </c>
      <c r="D358" s="60"/>
      <c r="E358" s="29">
        <f>E359+E361</f>
        <v>151.19999999999999</v>
      </c>
      <c r="F358" s="29">
        <f>F359+F361</f>
        <v>151.19999999999999</v>
      </c>
    </row>
    <row r="359" spans="1:6" s="11" customFormat="1" ht="15.75" hidden="1" x14ac:dyDescent="0.25">
      <c r="A359" s="173" t="s">
        <v>294</v>
      </c>
      <c r="B359" s="90" t="s">
        <v>41</v>
      </c>
      <c r="C359" s="60" t="s">
        <v>306</v>
      </c>
      <c r="D359" s="63"/>
      <c r="E359" s="29">
        <f>E360</f>
        <v>0</v>
      </c>
      <c r="F359" s="29">
        <f>F360</f>
        <v>0</v>
      </c>
    </row>
    <row r="360" spans="1:6" s="11" customFormat="1" ht="47.25" hidden="1" x14ac:dyDescent="0.25">
      <c r="A360" s="65" t="s">
        <v>12</v>
      </c>
      <c r="B360" s="90" t="s">
        <v>41</v>
      </c>
      <c r="C360" s="60" t="s">
        <v>306</v>
      </c>
      <c r="D360" s="63">
        <v>600</v>
      </c>
      <c r="E360" s="29"/>
      <c r="F360" s="29"/>
    </row>
    <row r="361" spans="1:6" s="11" customFormat="1" ht="15.75" x14ac:dyDescent="0.25">
      <c r="A361" s="65" t="s">
        <v>458</v>
      </c>
      <c r="B361" s="90" t="s">
        <v>41</v>
      </c>
      <c r="C361" s="60" t="s">
        <v>467</v>
      </c>
      <c r="D361" s="63"/>
      <c r="E361" s="29">
        <f>E362</f>
        <v>151.19999999999999</v>
      </c>
      <c r="F361" s="29">
        <f>F362</f>
        <v>151.19999999999999</v>
      </c>
    </row>
    <row r="362" spans="1:6" s="11" customFormat="1" ht="47.25" x14ac:dyDescent="0.25">
      <c r="A362" s="65" t="s">
        <v>12</v>
      </c>
      <c r="B362" s="90" t="s">
        <v>41</v>
      </c>
      <c r="C362" s="60" t="s">
        <v>467</v>
      </c>
      <c r="D362" s="63">
        <v>600</v>
      </c>
      <c r="E362" s="29">
        <v>151.19999999999999</v>
      </c>
      <c r="F362" s="29">
        <v>151.19999999999999</v>
      </c>
    </row>
    <row r="363" spans="1:6" s="11" customFormat="1" ht="31.5" x14ac:dyDescent="0.25">
      <c r="A363" s="6" t="s">
        <v>56</v>
      </c>
      <c r="B363" s="90" t="s">
        <v>41</v>
      </c>
      <c r="C363" s="60" t="s">
        <v>192</v>
      </c>
      <c r="D363" s="60"/>
      <c r="E363" s="29">
        <f>E364+E366</f>
        <v>9455</v>
      </c>
      <c r="F363" s="29">
        <f>F364+F366</f>
        <v>9205</v>
      </c>
    </row>
    <row r="364" spans="1:6" s="11" customFormat="1" ht="31.5" x14ac:dyDescent="0.25">
      <c r="A364" s="6" t="s">
        <v>294</v>
      </c>
      <c r="B364" s="90" t="s">
        <v>41</v>
      </c>
      <c r="C364" s="60" t="s">
        <v>468</v>
      </c>
      <c r="D364" s="63"/>
      <c r="E364" s="29">
        <f>E365</f>
        <v>4045.9</v>
      </c>
      <c r="F364" s="29">
        <f>F365</f>
        <v>3795.9</v>
      </c>
    </row>
    <row r="365" spans="1:6" s="11" customFormat="1" ht="47.25" x14ac:dyDescent="0.25">
      <c r="A365" s="65" t="s">
        <v>12</v>
      </c>
      <c r="B365" s="90" t="s">
        <v>41</v>
      </c>
      <c r="C365" s="60" t="s">
        <v>468</v>
      </c>
      <c r="D365" s="63">
        <v>600</v>
      </c>
      <c r="E365" s="29">
        <v>4045.9</v>
      </c>
      <c r="F365" s="29">
        <v>3795.9</v>
      </c>
    </row>
    <row r="366" spans="1:6" s="11" customFormat="1" ht="87" customHeight="1" x14ac:dyDescent="0.25">
      <c r="A366" s="6" t="s">
        <v>566</v>
      </c>
      <c r="B366" s="90" t="s">
        <v>41</v>
      </c>
      <c r="C366" s="60" t="s">
        <v>469</v>
      </c>
      <c r="D366" s="63"/>
      <c r="E366" s="29">
        <f>E367</f>
        <v>5409.1</v>
      </c>
      <c r="F366" s="29">
        <f>F367</f>
        <v>5409.1</v>
      </c>
    </row>
    <row r="367" spans="1:6" s="11" customFormat="1" ht="47.25" x14ac:dyDescent="0.25">
      <c r="A367" s="65" t="s">
        <v>12</v>
      </c>
      <c r="B367" s="90" t="s">
        <v>41</v>
      </c>
      <c r="C367" s="60" t="s">
        <v>469</v>
      </c>
      <c r="D367" s="63">
        <v>600</v>
      </c>
      <c r="E367" s="29">
        <v>5409.1</v>
      </c>
      <c r="F367" s="29">
        <v>5409.1</v>
      </c>
    </row>
    <row r="368" spans="1:6" s="11" customFormat="1" ht="63" x14ac:dyDescent="0.25">
      <c r="A368" s="6" t="s">
        <v>57</v>
      </c>
      <c r="B368" s="90" t="s">
        <v>41</v>
      </c>
      <c r="C368" s="60" t="s">
        <v>193</v>
      </c>
      <c r="D368" s="60"/>
      <c r="E368" s="29">
        <f>E369+E371</f>
        <v>2</v>
      </c>
      <c r="F368" s="29">
        <f>F369+F371</f>
        <v>2</v>
      </c>
    </row>
    <row r="369" spans="1:6" s="11" customFormat="1" ht="15.75" hidden="1" x14ac:dyDescent="0.25">
      <c r="A369" s="174" t="s">
        <v>294</v>
      </c>
      <c r="B369" s="90" t="s">
        <v>41</v>
      </c>
      <c r="C369" s="60" t="s">
        <v>307</v>
      </c>
      <c r="D369" s="63"/>
      <c r="E369" s="29">
        <f>E370</f>
        <v>0</v>
      </c>
      <c r="F369" s="29">
        <f>F370</f>
        <v>0</v>
      </c>
    </row>
    <row r="370" spans="1:6" s="11" customFormat="1" ht="47.25" hidden="1" x14ac:dyDescent="0.25">
      <c r="A370" s="65" t="s">
        <v>12</v>
      </c>
      <c r="B370" s="90" t="s">
        <v>41</v>
      </c>
      <c r="C370" s="60" t="s">
        <v>307</v>
      </c>
      <c r="D370" s="63">
        <v>600</v>
      </c>
      <c r="E370" s="29"/>
      <c r="F370" s="29"/>
    </row>
    <row r="371" spans="1:6" s="11" customFormat="1" ht="15.75" x14ac:dyDescent="0.25">
      <c r="A371" s="65" t="s">
        <v>458</v>
      </c>
      <c r="B371" s="90" t="s">
        <v>41</v>
      </c>
      <c r="C371" s="60" t="s">
        <v>470</v>
      </c>
      <c r="D371" s="63"/>
      <c r="E371" s="29">
        <f>E372</f>
        <v>2</v>
      </c>
      <c r="F371" s="29">
        <f>F372</f>
        <v>2</v>
      </c>
    </row>
    <row r="372" spans="1:6" s="11" customFormat="1" ht="47.25" x14ac:dyDescent="0.25">
      <c r="A372" s="65" t="s">
        <v>12</v>
      </c>
      <c r="B372" s="90" t="s">
        <v>41</v>
      </c>
      <c r="C372" s="60" t="s">
        <v>470</v>
      </c>
      <c r="D372" s="63">
        <v>600</v>
      </c>
      <c r="E372" s="29">
        <v>2</v>
      </c>
      <c r="F372" s="29">
        <v>2</v>
      </c>
    </row>
    <row r="373" spans="1:6" s="11" customFormat="1" ht="47.25" x14ac:dyDescent="0.25">
      <c r="A373" s="65" t="s">
        <v>461</v>
      </c>
      <c r="B373" s="90">
        <v>956</v>
      </c>
      <c r="C373" s="60" t="s">
        <v>549</v>
      </c>
      <c r="D373" s="63"/>
      <c r="E373" s="29">
        <f>SUM(E374)</f>
        <v>71</v>
      </c>
      <c r="F373" s="29">
        <f>SUM(F374)</f>
        <v>71</v>
      </c>
    </row>
    <row r="374" spans="1:6" s="11" customFormat="1" ht="47.25" x14ac:dyDescent="0.25">
      <c r="A374" s="65" t="s">
        <v>461</v>
      </c>
      <c r="B374" s="90">
        <v>956</v>
      </c>
      <c r="C374" s="60" t="s">
        <v>550</v>
      </c>
      <c r="D374" s="63"/>
      <c r="E374" s="29">
        <f>SUM(E375)</f>
        <v>71</v>
      </c>
      <c r="F374" s="29">
        <f>SUM(F375)</f>
        <v>71</v>
      </c>
    </row>
    <row r="375" spans="1:6" s="11" customFormat="1" ht="47.25" x14ac:dyDescent="0.25">
      <c r="A375" s="65" t="s">
        <v>12</v>
      </c>
      <c r="B375" s="90">
        <v>956</v>
      </c>
      <c r="C375" s="60" t="s">
        <v>550</v>
      </c>
      <c r="D375" s="63">
        <v>600</v>
      </c>
      <c r="E375" s="29">
        <v>71</v>
      </c>
      <c r="F375" s="29">
        <v>71</v>
      </c>
    </row>
    <row r="376" spans="1:6" s="11" customFormat="1" ht="47.25" x14ac:dyDescent="0.25">
      <c r="A376" s="65" t="s">
        <v>543</v>
      </c>
      <c r="B376" s="90">
        <v>956</v>
      </c>
      <c r="C376" s="60" t="s">
        <v>544</v>
      </c>
      <c r="D376" s="63"/>
      <c r="E376" s="29">
        <f>E377+E379</f>
        <v>5878</v>
      </c>
      <c r="F376" s="29">
        <f>F377+F379</f>
        <v>5628</v>
      </c>
    </row>
    <row r="377" spans="1:6" s="11" customFormat="1" ht="31.5" x14ac:dyDescent="0.25">
      <c r="A377" s="65" t="s">
        <v>294</v>
      </c>
      <c r="B377" s="90">
        <v>956</v>
      </c>
      <c r="C377" s="60" t="s">
        <v>545</v>
      </c>
      <c r="D377" s="63"/>
      <c r="E377" s="29">
        <f>E378</f>
        <v>3026.5</v>
      </c>
      <c r="F377" s="29">
        <f>F378</f>
        <v>2776.5</v>
      </c>
    </row>
    <row r="378" spans="1:6" s="11" customFormat="1" ht="47.25" x14ac:dyDescent="0.25">
      <c r="A378" s="65" t="s">
        <v>12</v>
      </c>
      <c r="B378" s="90">
        <v>956</v>
      </c>
      <c r="C378" s="60" t="s">
        <v>545</v>
      </c>
      <c r="D378" s="63">
        <v>600</v>
      </c>
      <c r="E378" s="29">
        <v>3026.5</v>
      </c>
      <c r="F378" s="29">
        <v>2776.5</v>
      </c>
    </row>
    <row r="379" spans="1:6" s="11" customFormat="1" ht="84" customHeight="1" x14ac:dyDescent="0.25">
      <c r="A379" s="65" t="s">
        <v>566</v>
      </c>
      <c r="B379" s="90">
        <v>956</v>
      </c>
      <c r="C379" s="60" t="s">
        <v>554</v>
      </c>
      <c r="D379" s="63"/>
      <c r="E379" s="29">
        <f>E380</f>
        <v>2851.5</v>
      </c>
      <c r="F379" s="29">
        <f>F380</f>
        <v>2851.5</v>
      </c>
    </row>
    <row r="380" spans="1:6" s="11" customFormat="1" ht="47.25" x14ac:dyDescent="0.25">
      <c r="A380" s="65" t="s">
        <v>12</v>
      </c>
      <c r="B380" s="90">
        <v>956</v>
      </c>
      <c r="C380" s="60" t="s">
        <v>554</v>
      </c>
      <c r="D380" s="63">
        <v>600</v>
      </c>
      <c r="E380" s="29">
        <v>2851.5</v>
      </c>
      <c r="F380" s="29">
        <v>2851.5</v>
      </c>
    </row>
    <row r="381" spans="1:6" s="11" customFormat="1" ht="47.25" x14ac:dyDescent="0.25">
      <c r="A381" s="6" t="s">
        <v>471</v>
      </c>
      <c r="B381" s="90" t="s">
        <v>41</v>
      </c>
      <c r="C381" s="60" t="s">
        <v>194</v>
      </c>
      <c r="D381" s="60"/>
      <c r="E381" s="29">
        <f>E382+E384</f>
        <v>41739</v>
      </c>
      <c r="F381" s="29">
        <f>F382+F384</f>
        <v>41239</v>
      </c>
    </row>
    <row r="382" spans="1:6" s="11" customFormat="1" ht="31.5" x14ac:dyDescent="0.25">
      <c r="A382" s="6" t="s">
        <v>294</v>
      </c>
      <c r="B382" s="90" t="s">
        <v>41</v>
      </c>
      <c r="C382" s="60" t="s">
        <v>472</v>
      </c>
      <c r="D382" s="60"/>
      <c r="E382" s="29">
        <f>E383</f>
        <v>18830.900000000001</v>
      </c>
      <c r="F382" s="29">
        <f>F383</f>
        <v>18330.900000000001</v>
      </c>
    </row>
    <row r="383" spans="1:6" s="11" customFormat="1" ht="47.25" x14ac:dyDescent="0.25">
      <c r="A383" s="65" t="s">
        <v>12</v>
      </c>
      <c r="B383" s="90" t="s">
        <v>41</v>
      </c>
      <c r="C383" s="60" t="s">
        <v>472</v>
      </c>
      <c r="D383" s="63">
        <v>600</v>
      </c>
      <c r="E383" s="29">
        <v>18830.900000000001</v>
      </c>
      <c r="F383" s="29">
        <v>18330.900000000001</v>
      </c>
    </row>
    <row r="384" spans="1:6" s="11" customFormat="1" ht="84.75" customHeight="1" x14ac:dyDescent="0.25">
      <c r="A384" s="6" t="s">
        <v>566</v>
      </c>
      <c r="B384" s="90" t="s">
        <v>41</v>
      </c>
      <c r="C384" s="60" t="s">
        <v>473</v>
      </c>
      <c r="D384" s="63"/>
      <c r="E384" s="29">
        <f>E385</f>
        <v>22908.1</v>
      </c>
      <c r="F384" s="29">
        <f>F385</f>
        <v>22908.1</v>
      </c>
    </row>
    <row r="385" spans="1:6" s="11" customFormat="1" ht="47.25" x14ac:dyDescent="0.25">
      <c r="A385" s="65" t="s">
        <v>12</v>
      </c>
      <c r="B385" s="90" t="s">
        <v>41</v>
      </c>
      <c r="C385" s="60" t="s">
        <v>473</v>
      </c>
      <c r="D385" s="63">
        <v>600</v>
      </c>
      <c r="E385" s="29">
        <v>22908.1</v>
      </c>
      <c r="F385" s="29">
        <v>22908.1</v>
      </c>
    </row>
    <row r="386" spans="1:6" s="11" customFormat="1" ht="78.75" x14ac:dyDescent="0.25">
      <c r="A386" s="6" t="s">
        <v>59</v>
      </c>
      <c r="B386" s="90" t="s">
        <v>41</v>
      </c>
      <c r="C386" s="60" t="s">
        <v>195</v>
      </c>
      <c r="D386" s="60"/>
      <c r="E386" s="29">
        <f>E387+E389</f>
        <v>61729.4</v>
      </c>
      <c r="F386" s="29">
        <f>F387+F389</f>
        <v>60979.4</v>
      </c>
    </row>
    <row r="387" spans="1:6" s="11" customFormat="1" ht="31.5" x14ac:dyDescent="0.25">
      <c r="A387" s="6" t="s">
        <v>294</v>
      </c>
      <c r="B387" s="90" t="s">
        <v>41</v>
      </c>
      <c r="C387" s="60" t="s">
        <v>474</v>
      </c>
      <c r="D387" s="60"/>
      <c r="E387" s="29">
        <f>E388</f>
        <v>48972.4</v>
      </c>
      <c r="F387" s="29">
        <f>F388</f>
        <v>48222.400000000001</v>
      </c>
    </row>
    <row r="388" spans="1:6" s="11" customFormat="1" ht="47.25" x14ac:dyDescent="0.25">
      <c r="A388" s="65" t="s">
        <v>12</v>
      </c>
      <c r="B388" s="90" t="s">
        <v>41</v>
      </c>
      <c r="C388" s="60" t="s">
        <v>474</v>
      </c>
      <c r="D388" s="63">
        <v>600</v>
      </c>
      <c r="E388" s="29">
        <v>48972.4</v>
      </c>
      <c r="F388" s="29">
        <v>48222.400000000001</v>
      </c>
    </row>
    <row r="389" spans="1:6" s="11" customFormat="1" ht="78.75" x14ac:dyDescent="0.25">
      <c r="A389" s="6" t="s">
        <v>565</v>
      </c>
      <c r="B389" s="90" t="s">
        <v>41</v>
      </c>
      <c r="C389" s="60" t="s">
        <v>476</v>
      </c>
      <c r="D389" s="63"/>
      <c r="E389" s="29">
        <f>E390</f>
        <v>12757</v>
      </c>
      <c r="F389" s="29">
        <f>F390</f>
        <v>12757</v>
      </c>
    </row>
    <row r="390" spans="1:6" s="11" customFormat="1" ht="47.25" x14ac:dyDescent="0.25">
      <c r="A390" s="65" t="s">
        <v>12</v>
      </c>
      <c r="B390" s="90" t="s">
        <v>41</v>
      </c>
      <c r="C390" s="60" t="s">
        <v>476</v>
      </c>
      <c r="D390" s="63">
        <v>600</v>
      </c>
      <c r="E390" s="29">
        <v>12757</v>
      </c>
      <c r="F390" s="29">
        <v>12757</v>
      </c>
    </row>
    <row r="391" spans="1:6" s="11" customFormat="1" ht="63" x14ac:dyDescent="0.25">
      <c r="A391" s="6" t="s">
        <v>60</v>
      </c>
      <c r="B391" s="90" t="s">
        <v>41</v>
      </c>
      <c r="C391" s="60" t="s">
        <v>196</v>
      </c>
      <c r="D391" s="60"/>
      <c r="E391" s="29">
        <f>E392</f>
        <v>100</v>
      </c>
      <c r="F391" s="29">
        <f>F392</f>
        <v>100</v>
      </c>
    </row>
    <row r="392" spans="1:6" s="11" customFormat="1" ht="47.25" x14ac:dyDescent="0.25">
      <c r="A392" s="65" t="s">
        <v>12</v>
      </c>
      <c r="B392" s="90" t="s">
        <v>41</v>
      </c>
      <c r="C392" s="60" t="s">
        <v>196</v>
      </c>
      <c r="D392" s="63">
        <v>600</v>
      </c>
      <c r="E392" s="102">
        <v>100</v>
      </c>
      <c r="F392" s="102">
        <v>100</v>
      </c>
    </row>
    <row r="393" spans="1:6" s="11" customFormat="1" ht="94.5" hidden="1" x14ac:dyDescent="0.25">
      <c r="A393" s="6" t="s">
        <v>477</v>
      </c>
      <c r="B393" s="90" t="s">
        <v>41</v>
      </c>
      <c r="C393" s="60" t="s">
        <v>197</v>
      </c>
      <c r="D393" s="60"/>
      <c r="E393" s="29">
        <f>E394</f>
        <v>0</v>
      </c>
      <c r="F393" s="29">
        <f>F394</f>
        <v>0</v>
      </c>
    </row>
    <row r="394" spans="1:6" s="11" customFormat="1" ht="31.5" hidden="1" x14ac:dyDescent="0.25">
      <c r="A394" s="6" t="s">
        <v>294</v>
      </c>
      <c r="B394" s="90" t="s">
        <v>41</v>
      </c>
      <c r="C394" s="60" t="s">
        <v>308</v>
      </c>
      <c r="D394" s="60"/>
      <c r="E394" s="29">
        <f>E395</f>
        <v>0</v>
      </c>
      <c r="F394" s="29">
        <f>F395</f>
        <v>0</v>
      </c>
    </row>
    <row r="395" spans="1:6" s="11" customFormat="1" ht="47.25" hidden="1" x14ac:dyDescent="0.25">
      <c r="A395" s="65" t="s">
        <v>12</v>
      </c>
      <c r="B395" s="90" t="s">
        <v>41</v>
      </c>
      <c r="C395" s="60" t="s">
        <v>308</v>
      </c>
      <c r="D395" s="63">
        <v>600</v>
      </c>
      <c r="E395" s="102"/>
      <c r="F395" s="102"/>
    </row>
    <row r="396" spans="1:6" s="11" customFormat="1" ht="47.25" hidden="1" x14ac:dyDescent="0.25">
      <c r="A396" s="65" t="s">
        <v>198</v>
      </c>
      <c r="B396" s="90" t="s">
        <v>41</v>
      </c>
      <c r="C396" s="60" t="s">
        <v>199</v>
      </c>
      <c r="D396" s="60"/>
      <c r="E396" s="29">
        <f>E397</f>
        <v>0</v>
      </c>
      <c r="F396" s="29">
        <f>F397</f>
        <v>0</v>
      </c>
    </row>
    <row r="397" spans="1:6" s="11" customFormat="1" ht="47.25" hidden="1" x14ac:dyDescent="0.25">
      <c r="A397" s="65" t="s">
        <v>12</v>
      </c>
      <c r="B397" s="90" t="s">
        <v>41</v>
      </c>
      <c r="C397" s="60" t="s">
        <v>199</v>
      </c>
      <c r="D397" s="63">
        <v>600</v>
      </c>
      <c r="E397" s="29"/>
      <c r="F397" s="29"/>
    </row>
    <row r="398" spans="1:6" s="11" customFormat="1" ht="63" x14ac:dyDescent="0.25">
      <c r="A398" s="65" t="s">
        <v>61</v>
      </c>
      <c r="B398" s="90" t="s">
        <v>41</v>
      </c>
      <c r="C398" s="60" t="s">
        <v>200</v>
      </c>
      <c r="D398" s="60"/>
      <c r="E398" s="29">
        <f>E401+E399</f>
        <v>3939.5</v>
      </c>
      <c r="F398" s="29">
        <f>F401+F399</f>
        <v>3939.5</v>
      </c>
    </row>
    <row r="399" spans="1:6" s="11" customFormat="1" ht="141.75" customHeight="1" x14ac:dyDescent="0.25">
      <c r="A399" s="6" t="s">
        <v>478</v>
      </c>
      <c r="B399" s="90" t="s">
        <v>41</v>
      </c>
      <c r="C399" s="60" t="s">
        <v>201</v>
      </c>
      <c r="D399" s="63"/>
      <c r="E399" s="29">
        <f>E400</f>
        <v>550</v>
      </c>
      <c r="F399" s="29">
        <f>F400</f>
        <v>550</v>
      </c>
    </row>
    <row r="400" spans="1:6" s="11" customFormat="1" ht="31.5" x14ac:dyDescent="0.25">
      <c r="A400" s="6" t="s">
        <v>65</v>
      </c>
      <c r="B400" s="90" t="s">
        <v>41</v>
      </c>
      <c r="C400" s="60" t="s">
        <v>201</v>
      </c>
      <c r="D400" s="63">
        <v>300</v>
      </c>
      <c r="E400" s="29">
        <v>550</v>
      </c>
      <c r="F400" s="29">
        <v>550</v>
      </c>
    </row>
    <row r="401" spans="1:7" s="11" customFormat="1" ht="31.5" x14ac:dyDescent="0.25">
      <c r="A401" s="65" t="s">
        <v>294</v>
      </c>
      <c r="B401" s="90" t="s">
        <v>41</v>
      </c>
      <c r="C401" s="60" t="s">
        <v>309</v>
      </c>
      <c r="D401" s="60"/>
      <c r="E401" s="29">
        <f>E402+E403</f>
        <v>3389.5</v>
      </c>
      <c r="F401" s="29">
        <f>F402+F403</f>
        <v>3389.5</v>
      </c>
    </row>
    <row r="402" spans="1:7" s="11" customFormat="1" ht="31.5" x14ac:dyDescent="0.25">
      <c r="A402" s="6" t="s">
        <v>65</v>
      </c>
      <c r="B402" s="90" t="s">
        <v>41</v>
      </c>
      <c r="C402" s="60" t="s">
        <v>309</v>
      </c>
      <c r="D402" s="63">
        <v>300</v>
      </c>
      <c r="E402" s="29">
        <v>299.7</v>
      </c>
      <c r="F402" s="29">
        <v>299.7</v>
      </c>
    </row>
    <row r="403" spans="1:7" s="11" customFormat="1" ht="47.25" x14ac:dyDescent="0.25">
      <c r="A403" s="65" t="s">
        <v>12</v>
      </c>
      <c r="B403" s="90" t="s">
        <v>41</v>
      </c>
      <c r="C403" s="60" t="s">
        <v>309</v>
      </c>
      <c r="D403" s="63">
        <v>600</v>
      </c>
      <c r="E403" s="29">
        <v>3089.8</v>
      </c>
      <c r="F403" s="29">
        <v>3089.8</v>
      </c>
    </row>
    <row r="404" spans="1:7" s="11" customFormat="1" ht="63" x14ac:dyDescent="0.25">
      <c r="A404" s="6" t="s">
        <v>479</v>
      </c>
      <c r="B404" s="90" t="s">
        <v>41</v>
      </c>
      <c r="C404" s="60" t="s">
        <v>202</v>
      </c>
      <c r="D404" s="63"/>
      <c r="E404" s="29">
        <f>E405+E406+E408+E407</f>
        <v>5541</v>
      </c>
      <c r="F404" s="29">
        <f>F405+F406+F408+F407</f>
        <v>5541</v>
      </c>
    </row>
    <row r="405" spans="1:7" s="11" customFormat="1" ht="94.5" x14ac:dyDescent="0.25">
      <c r="A405" s="65" t="s">
        <v>24</v>
      </c>
      <c r="B405" s="90" t="s">
        <v>41</v>
      </c>
      <c r="C405" s="60" t="s">
        <v>202</v>
      </c>
      <c r="D405" s="63">
        <v>100</v>
      </c>
      <c r="E405" s="102">
        <v>5281</v>
      </c>
      <c r="F405" s="102">
        <v>5281</v>
      </c>
    </row>
    <row r="406" spans="1:7" s="11" customFormat="1" ht="47.25" x14ac:dyDescent="0.25">
      <c r="A406" s="56" t="s">
        <v>133</v>
      </c>
      <c r="B406" s="90" t="s">
        <v>41</v>
      </c>
      <c r="C406" s="60" t="s">
        <v>202</v>
      </c>
      <c r="D406" s="63">
        <v>200</v>
      </c>
      <c r="E406" s="102">
        <v>260</v>
      </c>
      <c r="F406" s="102">
        <v>260</v>
      </c>
    </row>
    <row r="407" spans="1:7" s="11" customFormat="1" ht="31.5" hidden="1" x14ac:dyDescent="0.25">
      <c r="A407" s="6" t="s">
        <v>65</v>
      </c>
      <c r="B407" s="90">
        <v>956</v>
      </c>
      <c r="C407" s="60" t="s">
        <v>202</v>
      </c>
      <c r="D407" s="63">
        <v>300</v>
      </c>
      <c r="E407" s="102"/>
      <c r="F407" s="102"/>
    </row>
    <row r="408" spans="1:7" s="11" customFormat="1" ht="15.75" hidden="1" x14ac:dyDescent="0.25">
      <c r="A408" s="65" t="s">
        <v>25</v>
      </c>
      <c r="B408" s="90">
        <v>956</v>
      </c>
      <c r="C408" s="60" t="s">
        <v>202</v>
      </c>
      <c r="D408" s="63">
        <v>800</v>
      </c>
      <c r="E408" s="102"/>
      <c r="F408" s="102"/>
    </row>
    <row r="409" spans="1:7" s="11" customFormat="1" ht="31.5" x14ac:dyDescent="0.25">
      <c r="A409" s="65" t="s">
        <v>348</v>
      </c>
      <c r="B409" s="90" t="s">
        <v>41</v>
      </c>
      <c r="C409" s="60" t="s">
        <v>349</v>
      </c>
      <c r="D409" s="63"/>
      <c r="E409" s="29">
        <f>E410+E411+E412</f>
        <v>25230.3</v>
      </c>
      <c r="F409" s="29">
        <f>F410+F411+F412</f>
        <v>25230.3</v>
      </c>
    </row>
    <row r="410" spans="1:7" s="11" customFormat="1" ht="94.5" x14ac:dyDescent="0.25">
      <c r="A410" s="65" t="s">
        <v>24</v>
      </c>
      <c r="B410" s="90">
        <v>956</v>
      </c>
      <c r="C410" s="60" t="s">
        <v>349</v>
      </c>
      <c r="D410" s="63">
        <v>100</v>
      </c>
      <c r="E410" s="29">
        <v>24261.200000000001</v>
      </c>
      <c r="F410" s="29">
        <v>24261.200000000001</v>
      </c>
    </row>
    <row r="411" spans="1:7" s="11" customFormat="1" ht="47.25" x14ac:dyDescent="0.25">
      <c r="A411" s="56" t="s">
        <v>133</v>
      </c>
      <c r="B411" s="90">
        <v>956</v>
      </c>
      <c r="C411" s="60" t="s">
        <v>349</v>
      </c>
      <c r="D411" s="63">
        <v>200</v>
      </c>
      <c r="E411" s="29">
        <v>912</v>
      </c>
      <c r="F411" s="29">
        <v>912</v>
      </c>
    </row>
    <row r="412" spans="1:7" s="11" customFormat="1" ht="15.75" x14ac:dyDescent="0.25">
      <c r="A412" s="65" t="s">
        <v>25</v>
      </c>
      <c r="B412" s="90">
        <v>956</v>
      </c>
      <c r="C412" s="60" t="s">
        <v>349</v>
      </c>
      <c r="D412" s="63">
        <v>800</v>
      </c>
      <c r="E412" s="29">
        <v>57.1</v>
      </c>
      <c r="F412" s="29">
        <v>57.1</v>
      </c>
    </row>
    <row r="413" spans="1:7" ht="47.25" hidden="1" x14ac:dyDescent="0.25">
      <c r="A413" s="69" t="s">
        <v>480</v>
      </c>
      <c r="B413" s="87" t="s">
        <v>41</v>
      </c>
      <c r="C413" s="4" t="s">
        <v>203</v>
      </c>
      <c r="D413" s="45"/>
      <c r="E413" s="27">
        <f>E414</f>
        <v>0</v>
      </c>
      <c r="F413" s="27">
        <f>F414</f>
        <v>0</v>
      </c>
      <c r="G413"/>
    </row>
    <row r="414" spans="1:7" ht="31.5" hidden="1" x14ac:dyDescent="0.25">
      <c r="A414" s="57" t="s">
        <v>481</v>
      </c>
      <c r="B414" s="105" t="s">
        <v>41</v>
      </c>
      <c r="C414" s="59" t="s">
        <v>204</v>
      </c>
      <c r="D414" s="45"/>
      <c r="E414" s="28">
        <f>E415</f>
        <v>0</v>
      </c>
      <c r="F414" s="28">
        <f>F415</f>
        <v>0</v>
      </c>
      <c r="G414"/>
    </row>
    <row r="415" spans="1:7" ht="47.25" hidden="1" x14ac:dyDescent="0.25">
      <c r="A415" s="65" t="s">
        <v>337</v>
      </c>
      <c r="B415" s="90" t="s">
        <v>41</v>
      </c>
      <c r="C415" s="60" t="s">
        <v>339</v>
      </c>
      <c r="D415" s="45"/>
      <c r="E415" s="29">
        <f>E416+E418</f>
        <v>0</v>
      </c>
      <c r="F415" s="29">
        <f>F416+F418</f>
        <v>0</v>
      </c>
      <c r="G415"/>
    </row>
    <row r="416" spans="1:7" ht="31.5" hidden="1" x14ac:dyDescent="0.25">
      <c r="A416" s="65" t="s">
        <v>294</v>
      </c>
      <c r="B416" s="90" t="s">
        <v>41</v>
      </c>
      <c r="C416" s="60" t="s">
        <v>482</v>
      </c>
      <c r="D416" s="45"/>
      <c r="E416" s="29">
        <f>E417</f>
        <v>0</v>
      </c>
      <c r="F416" s="29">
        <f>F417</f>
        <v>0</v>
      </c>
      <c r="G416"/>
    </row>
    <row r="417" spans="1:7" ht="47.25" hidden="1" x14ac:dyDescent="0.25">
      <c r="A417" s="65" t="s">
        <v>12</v>
      </c>
      <c r="B417" s="90" t="s">
        <v>41</v>
      </c>
      <c r="C417" s="60" t="s">
        <v>482</v>
      </c>
      <c r="D417" s="63">
        <v>600</v>
      </c>
      <c r="E417" s="29"/>
      <c r="F417" s="29"/>
      <c r="G417"/>
    </row>
    <row r="418" spans="1:7" ht="63" hidden="1" x14ac:dyDescent="0.25">
      <c r="A418" s="65" t="s">
        <v>338</v>
      </c>
      <c r="B418" s="90" t="s">
        <v>41</v>
      </c>
      <c r="C418" s="60" t="s">
        <v>340</v>
      </c>
      <c r="D418" s="63"/>
      <c r="E418" s="29">
        <f>E419</f>
        <v>0</v>
      </c>
      <c r="F418" s="29">
        <f>F419</f>
        <v>0</v>
      </c>
      <c r="G418"/>
    </row>
    <row r="419" spans="1:7" ht="47.25" hidden="1" x14ac:dyDescent="0.25">
      <c r="A419" s="65" t="s">
        <v>12</v>
      </c>
      <c r="B419" s="90" t="s">
        <v>41</v>
      </c>
      <c r="C419" s="60" t="s">
        <v>340</v>
      </c>
      <c r="D419" s="63">
        <v>600</v>
      </c>
      <c r="E419" s="29"/>
      <c r="F419" s="29"/>
      <c r="G419"/>
    </row>
    <row r="420" spans="1:7" ht="6" customHeight="1" x14ac:dyDescent="0.25">
      <c r="A420" s="65"/>
      <c r="B420" s="90"/>
      <c r="C420" s="60"/>
      <c r="D420" s="63"/>
      <c r="E420" s="29"/>
      <c r="F420" s="29"/>
      <c r="G420"/>
    </row>
    <row r="421" spans="1:7" ht="68.25" customHeight="1" x14ac:dyDescent="0.25">
      <c r="A421" s="96" t="s">
        <v>483</v>
      </c>
      <c r="B421" s="80" t="s">
        <v>62</v>
      </c>
      <c r="C421" s="81"/>
      <c r="D421" s="128"/>
      <c r="E421" s="97">
        <f>E423+E450+E437</f>
        <v>50148.7</v>
      </c>
      <c r="F421" s="97">
        <f>F423+F450+F437</f>
        <v>47421.2</v>
      </c>
      <c r="G421"/>
    </row>
    <row r="422" spans="1:7" ht="6" customHeight="1" x14ac:dyDescent="0.25">
      <c r="A422" s="86"/>
      <c r="B422" s="87"/>
      <c r="C422" s="88"/>
      <c r="D422" s="77"/>
      <c r="E422" s="103"/>
      <c r="F422" s="103"/>
      <c r="G422"/>
    </row>
    <row r="423" spans="1:7" s="11" customFormat="1" ht="63" x14ac:dyDescent="0.25">
      <c r="A423" s="5" t="s">
        <v>384</v>
      </c>
      <c r="B423" s="87" t="s">
        <v>62</v>
      </c>
      <c r="C423" s="88" t="s">
        <v>214</v>
      </c>
      <c r="D423" s="50"/>
      <c r="E423" s="27">
        <f>E424</f>
        <v>29412.799999999999</v>
      </c>
      <c r="F423" s="27">
        <f>F424</f>
        <v>26319.699999999997</v>
      </c>
    </row>
    <row r="424" spans="1:7" s="11" customFormat="1" ht="31.5" x14ac:dyDescent="0.25">
      <c r="A424" s="57" t="s">
        <v>484</v>
      </c>
      <c r="B424" s="105" t="s">
        <v>62</v>
      </c>
      <c r="C424" s="59" t="s">
        <v>215</v>
      </c>
      <c r="D424" s="59"/>
      <c r="E424" s="28">
        <f>E425+E428+E433</f>
        <v>29412.799999999999</v>
      </c>
      <c r="F424" s="28">
        <f>F425+F428+F433</f>
        <v>26319.699999999997</v>
      </c>
    </row>
    <row r="425" spans="1:7" s="11" customFormat="1" ht="78.75" x14ac:dyDescent="0.25">
      <c r="A425" s="6" t="s">
        <v>485</v>
      </c>
      <c r="B425" s="90" t="s">
        <v>62</v>
      </c>
      <c r="C425" s="60" t="s">
        <v>216</v>
      </c>
      <c r="D425" s="63"/>
      <c r="E425" s="29">
        <f>E426+E427</f>
        <v>1235.3</v>
      </c>
      <c r="F425" s="29">
        <f>F426+F427</f>
        <v>1104.7</v>
      </c>
    </row>
    <row r="426" spans="1:7" s="11" customFormat="1" ht="47.25" x14ac:dyDescent="0.25">
      <c r="A426" s="56" t="s">
        <v>133</v>
      </c>
      <c r="B426" s="90" t="s">
        <v>62</v>
      </c>
      <c r="C426" s="60" t="s">
        <v>216</v>
      </c>
      <c r="D426" s="63">
        <v>200</v>
      </c>
      <c r="E426" s="29">
        <v>722.5</v>
      </c>
      <c r="F426" s="29">
        <v>660</v>
      </c>
    </row>
    <row r="427" spans="1:7" s="11" customFormat="1" ht="15.75" x14ac:dyDescent="0.25">
      <c r="A427" s="12" t="s">
        <v>25</v>
      </c>
      <c r="B427" s="90" t="s">
        <v>62</v>
      </c>
      <c r="C427" s="60" t="s">
        <v>216</v>
      </c>
      <c r="D427" s="63">
        <v>800</v>
      </c>
      <c r="E427" s="29">
        <f>550-37.2</f>
        <v>512.79999999999995</v>
      </c>
      <c r="F427" s="29">
        <f>550-105.3</f>
        <v>444.7</v>
      </c>
    </row>
    <row r="428" spans="1:7" s="11" customFormat="1" ht="47.25" x14ac:dyDescent="0.25">
      <c r="A428" s="6" t="s">
        <v>36</v>
      </c>
      <c r="B428" s="90" t="s">
        <v>62</v>
      </c>
      <c r="C428" s="60" t="s">
        <v>217</v>
      </c>
      <c r="D428" s="111"/>
      <c r="E428" s="29">
        <f>E429+E430+E431+E432</f>
        <v>13771.7</v>
      </c>
      <c r="F428" s="29">
        <f>F429+F430+F431+F432</f>
        <v>13372.9</v>
      </c>
    </row>
    <row r="429" spans="1:7" s="11" customFormat="1" ht="94.5" x14ac:dyDescent="0.25">
      <c r="A429" s="32" t="s">
        <v>24</v>
      </c>
      <c r="B429" s="90" t="s">
        <v>62</v>
      </c>
      <c r="C429" s="60" t="s">
        <v>217</v>
      </c>
      <c r="D429" s="63">
        <v>100</v>
      </c>
      <c r="E429" s="29">
        <v>13744.5</v>
      </c>
      <c r="F429" s="29">
        <v>13344.5</v>
      </c>
    </row>
    <row r="430" spans="1:7" s="11" customFormat="1" ht="47.25" x14ac:dyDescent="0.25">
      <c r="A430" s="56" t="s">
        <v>133</v>
      </c>
      <c r="B430" s="90" t="s">
        <v>62</v>
      </c>
      <c r="C430" s="60" t="s">
        <v>217</v>
      </c>
      <c r="D430" s="63">
        <v>200</v>
      </c>
      <c r="E430" s="29">
        <v>24.2</v>
      </c>
      <c r="F430" s="29">
        <v>25.4</v>
      </c>
    </row>
    <row r="431" spans="1:7" s="11" customFormat="1" ht="31.5" hidden="1" x14ac:dyDescent="0.25">
      <c r="A431" s="6" t="s">
        <v>65</v>
      </c>
      <c r="B431" s="90" t="s">
        <v>62</v>
      </c>
      <c r="C431" s="60" t="s">
        <v>217</v>
      </c>
      <c r="D431" s="63">
        <v>300</v>
      </c>
      <c r="E431" s="29"/>
      <c r="F431" s="29"/>
    </row>
    <row r="432" spans="1:7" s="11" customFormat="1" ht="15.75" x14ac:dyDescent="0.25">
      <c r="A432" s="12" t="s">
        <v>25</v>
      </c>
      <c r="B432" s="90" t="s">
        <v>62</v>
      </c>
      <c r="C432" s="60" t="s">
        <v>217</v>
      </c>
      <c r="D432" s="63">
        <v>800</v>
      </c>
      <c r="E432" s="29">
        <v>3</v>
      </c>
      <c r="F432" s="29">
        <v>3</v>
      </c>
    </row>
    <row r="433" spans="1:6" s="11" customFormat="1" ht="63" x14ac:dyDescent="0.25">
      <c r="A433" s="56" t="s">
        <v>486</v>
      </c>
      <c r="B433" s="90" t="s">
        <v>62</v>
      </c>
      <c r="C433" s="60" t="s">
        <v>487</v>
      </c>
      <c r="D433" s="63"/>
      <c r="E433" s="29">
        <f>E434+E435+E436</f>
        <v>14405.8</v>
      </c>
      <c r="F433" s="29">
        <f>F434+F435+F436</f>
        <v>11842.099999999999</v>
      </c>
    </row>
    <row r="434" spans="1:6" s="11" customFormat="1" ht="94.5" x14ac:dyDescent="0.25">
      <c r="A434" s="32" t="s">
        <v>24</v>
      </c>
      <c r="B434" s="90" t="s">
        <v>62</v>
      </c>
      <c r="C434" s="60" t="s">
        <v>487</v>
      </c>
      <c r="D434" s="63">
        <v>100</v>
      </c>
      <c r="E434" s="29">
        <v>12282.1</v>
      </c>
      <c r="F434" s="29">
        <v>9718.4</v>
      </c>
    </row>
    <row r="435" spans="1:6" s="11" customFormat="1" ht="47.25" x14ac:dyDescent="0.25">
      <c r="A435" s="56" t="s">
        <v>133</v>
      </c>
      <c r="B435" s="90" t="s">
        <v>62</v>
      </c>
      <c r="C435" s="60" t="s">
        <v>487</v>
      </c>
      <c r="D435" s="63">
        <v>200</v>
      </c>
      <c r="E435" s="29">
        <v>2120.6999999999998</v>
      </c>
      <c r="F435" s="29">
        <v>2120.6999999999998</v>
      </c>
    </row>
    <row r="436" spans="1:6" s="11" customFormat="1" ht="15.75" x14ac:dyDescent="0.25">
      <c r="A436" s="12" t="s">
        <v>25</v>
      </c>
      <c r="B436" s="90" t="s">
        <v>62</v>
      </c>
      <c r="C436" s="60" t="s">
        <v>487</v>
      </c>
      <c r="D436" s="63">
        <v>800</v>
      </c>
      <c r="E436" s="102">
        <v>3</v>
      </c>
      <c r="F436" s="102">
        <v>3</v>
      </c>
    </row>
    <row r="437" spans="1:6" s="11" customFormat="1" ht="63" x14ac:dyDescent="0.25">
      <c r="A437" s="5" t="s">
        <v>388</v>
      </c>
      <c r="B437" s="87">
        <v>963</v>
      </c>
      <c r="C437" s="4" t="s">
        <v>274</v>
      </c>
      <c r="D437" s="184"/>
      <c r="E437" s="103">
        <f>E438+E446</f>
        <v>20685.900000000001</v>
      </c>
      <c r="F437" s="103">
        <f>F438+F446</f>
        <v>21026.5</v>
      </c>
    </row>
    <row r="438" spans="1:6" s="11" customFormat="1" ht="47.25" x14ac:dyDescent="0.25">
      <c r="A438" s="57" t="s">
        <v>389</v>
      </c>
      <c r="B438" s="105">
        <v>963</v>
      </c>
      <c r="C438" s="59" t="s">
        <v>275</v>
      </c>
      <c r="D438" s="184"/>
      <c r="E438" s="103">
        <f>E439+E442</f>
        <v>20500</v>
      </c>
      <c r="F438" s="103">
        <f>F439+F442</f>
        <v>20500</v>
      </c>
    </row>
    <row r="439" spans="1:6" s="11" customFormat="1" ht="47.25" x14ac:dyDescent="0.25">
      <c r="A439" s="6" t="s">
        <v>76</v>
      </c>
      <c r="B439" s="180">
        <v>963</v>
      </c>
      <c r="C439" s="183" t="s">
        <v>280</v>
      </c>
      <c r="D439" s="50"/>
      <c r="E439" s="102">
        <f>E440</f>
        <v>20000</v>
      </c>
      <c r="F439" s="102">
        <f>F440</f>
        <v>20000</v>
      </c>
    </row>
    <row r="440" spans="1:6" s="11" customFormat="1" ht="31.5" x14ac:dyDescent="0.25">
      <c r="A440" s="65" t="s">
        <v>294</v>
      </c>
      <c r="B440" s="180">
        <v>963</v>
      </c>
      <c r="C440" s="183" t="s">
        <v>310</v>
      </c>
      <c r="D440" s="50"/>
      <c r="E440" s="102">
        <f>E441</f>
        <v>20000</v>
      </c>
      <c r="F440" s="102">
        <f>F441</f>
        <v>20000</v>
      </c>
    </row>
    <row r="441" spans="1:6" s="11" customFormat="1" ht="15.75" x14ac:dyDescent="0.25">
      <c r="A441" s="12" t="s">
        <v>25</v>
      </c>
      <c r="B441" s="180">
        <v>963</v>
      </c>
      <c r="C441" s="183" t="s">
        <v>310</v>
      </c>
      <c r="D441" s="184">
        <v>800</v>
      </c>
      <c r="E441" s="102">
        <v>20000</v>
      </c>
      <c r="F441" s="102">
        <v>20000</v>
      </c>
    </row>
    <row r="442" spans="1:6" s="11" customFormat="1" ht="47.25" x14ac:dyDescent="0.25">
      <c r="A442" s="6" t="s">
        <v>77</v>
      </c>
      <c r="B442" s="180">
        <v>963</v>
      </c>
      <c r="C442" s="183" t="s">
        <v>281</v>
      </c>
      <c r="D442" s="184"/>
      <c r="E442" s="102">
        <f>E443</f>
        <v>500</v>
      </c>
      <c r="F442" s="102">
        <f>F443</f>
        <v>500</v>
      </c>
    </row>
    <row r="443" spans="1:6" s="11" customFormat="1" ht="31.5" x14ac:dyDescent="0.25">
      <c r="A443" s="65" t="s">
        <v>294</v>
      </c>
      <c r="B443" s="180">
        <v>963</v>
      </c>
      <c r="C443" s="183" t="s">
        <v>311</v>
      </c>
      <c r="D443" s="111"/>
      <c r="E443" s="102">
        <f>E444</f>
        <v>500</v>
      </c>
      <c r="F443" s="102">
        <f>F444</f>
        <v>500</v>
      </c>
    </row>
    <row r="444" spans="1:6" s="11" customFormat="1" ht="47.25" x14ac:dyDescent="0.25">
      <c r="A444" s="182" t="s">
        <v>133</v>
      </c>
      <c r="B444" s="180">
        <v>963</v>
      </c>
      <c r="C444" s="183" t="s">
        <v>311</v>
      </c>
      <c r="D444" s="184">
        <v>200</v>
      </c>
      <c r="E444" s="102">
        <v>500</v>
      </c>
      <c r="F444" s="102">
        <v>500</v>
      </c>
    </row>
    <row r="445" spans="1:6" s="189" customFormat="1" ht="15.75" hidden="1" x14ac:dyDescent="0.25">
      <c r="A445" s="188"/>
      <c r="B445" s="191"/>
      <c r="C445" s="192"/>
      <c r="D445" s="193"/>
      <c r="E445" s="102"/>
      <c r="F445" s="102"/>
    </row>
    <row r="446" spans="1:6" s="189" customFormat="1" ht="31.5" x14ac:dyDescent="0.25">
      <c r="A446" s="195" t="s">
        <v>568</v>
      </c>
      <c r="B446" s="87">
        <v>963</v>
      </c>
      <c r="C446" s="59" t="s">
        <v>569</v>
      </c>
      <c r="D446" s="193"/>
      <c r="E446" s="117">
        <f t="shared" ref="E446:F448" si="3">E447</f>
        <v>185.89999999999998</v>
      </c>
      <c r="F446" s="117">
        <f t="shared" si="3"/>
        <v>526.5</v>
      </c>
    </row>
    <row r="447" spans="1:6" s="189" customFormat="1" ht="47.25" x14ac:dyDescent="0.25">
      <c r="A447" s="65" t="s">
        <v>570</v>
      </c>
      <c r="B447" s="191">
        <v>963</v>
      </c>
      <c r="C447" s="192" t="s">
        <v>571</v>
      </c>
      <c r="D447" s="193"/>
      <c r="E447" s="102">
        <f t="shared" si="3"/>
        <v>185.89999999999998</v>
      </c>
      <c r="F447" s="102">
        <f t="shared" si="3"/>
        <v>526.5</v>
      </c>
    </row>
    <row r="448" spans="1:6" s="189" customFormat="1" ht="47.25" x14ac:dyDescent="0.25">
      <c r="A448" s="65" t="s">
        <v>572</v>
      </c>
      <c r="B448" s="191">
        <v>963</v>
      </c>
      <c r="C448" s="192" t="s">
        <v>573</v>
      </c>
      <c r="D448" s="193"/>
      <c r="E448" s="102">
        <f t="shared" si="3"/>
        <v>185.89999999999998</v>
      </c>
      <c r="F448" s="102">
        <f t="shared" si="3"/>
        <v>526.5</v>
      </c>
    </row>
    <row r="449" spans="1:7" s="189" customFormat="1" ht="48.75" customHeight="1" x14ac:dyDescent="0.25">
      <c r="A449" s="188" t="s">
        <v>574</v>
      </c>
      <c r="B449" s="191">
        <v>963</v>
      </c>
      <c r="C449" s="192" t="s">
        <v>573</v>
      </c>
      <c r="D449" s="193">
        <v>400</v>
      </c>
      <c r="E449" s="102">
        <f>37.2+148.7</f>
        <v>185.89999999999998</v>
      </c>
      <c r="F449" s="102">
        <f>105.3+421.2</f>
        <v>526.5</v>
      </c>
    </row>
    <row r="450" spans="1:7" s="11" customFormat="1" ht="31.5" x14ac:dyDescent="0.25">
      <c r="A450" s="5" t="s">
        <v>32</v>
      </c>
      <c r="B450" s="87" t="s">
        <v>62</v>
      </c>
      <c r="C450" s="4" t="s">
        <v>129</v>
      </c>
      <c r="D450" s="63"/>
      <c r="E450" s="103">
        <f>E451</f>
        <v>50</v>
      </c>
      <c r="F450" s="103">
        <f>F451</f>
        <v>75</v>
      </c>
    </row>
    <row r="451" spans="1:7" s="11" customFormat="1" ht="47.25" x14ac:dyDescent="0.25">
      <c r="A451" s="6" t="s">
        <v>327</v>
      </c>
      <c r="B451" s="90" t="s">
        <v>62</v>
      </c>
      <c r="C451" s="60" t="s">
        <v>258</v>
      </c>
      <c r="D451" s="63"/>
      <c r="E451" s="102">
        <f>E452+E453</f>
        <v>50</v>
      </c>
      <c r="F451" s="102">
        <f>F452+F453</f>
        <v>75</v>
      </c>
    </row>
    <row r="452" spans="1:7" s="11" customFormat="1" ht="47.25" hidden="1" x14ac:dyDescent="0.25">
      <c r="A452" s="56" t="s">
        <v>133</v>
      </c>
      <c r="B452" s="90" t="s">
        <v>62</v>
      </c>
      <c r="C452" s="60" t="s">
        <v>258</v>
      </c>
      <c r="D452" s="63">
        <v>200</v>
      </c>
      <c r="E452" s="102"/>
      <c r="F452" s="102"/>
    </row>
    <row r="453" spans="1:7" s="11" customFormat="1" ht="15.75" x14ac:dyDescent="0.25">
      <c r="A453" s="12" t="s">
        <v>25</v>
      </c>
      <c r="B453" s="90" t="s">
        <v>62</v>
      </c>
      <c r="C453" s="60" t="s">
        <v>258</v>
      </c>
      <c r="D453" s="63">
        <v>800</v>
      </c>
      <c r="E453" s="102">
        <v>50</v>
      </c>
      <c r="F453" s="102">
        <v>75</v>
      </c>
    </row>
    <row r="454" spans="1:7" s="54" customFormat="1" ht="6" customHeight="1" x14ac:dyDescent="0.25">
      <c r="A454" s="56"/>
      <c r="B454" s="90"/>
      <c r="C454" s="129"/>
      <c r="D454" s="60"/>
      <c r="E454" s="102"/>
      <c r="F454" s="102"/>
    </row>
    <row r="455" spans="1:7" s="54" customFormat="1" ht="52.5" customHeight="1" x14ac:dyDescent="0.25">
      <c r="A455" s="79" t="s">
        <v>488</v>
      </c>
      <c r="B455" s="80" t="s">
        <v>63</v>
      </c>
      <c r="C455" s="81"/>
      <c r="D455" s="82"/>
      <c r="E455" s="83">
        <f>E457+E525+E513+E520</f>
        <v>135350</v>
      </c>
      <c r="F455" s="83">
        <f>F457+F525+F513+F520</f>
        <v>136350</v>
      </c>
    </row>
    <row r="456" spans="1:7" ht="6" customHeight="1" x14ac:dyDescent="0.25">
      <c r="A456" s="86"/>
      <c r="B456" s="87"/>
      <c r="C456" s="88"/>
      <c r="D456" s="98"/>
      <c r="E456" s="103"/>
      <c r="F456" s="103"/>
      <c r="G456"/>
    </row>
    <row r="457" spans="1:7" s="11" customFormat="1" ht="63" x14ac:dyDescent="0.25">
      <c r="A457" s="5" t="s">
        <v>414</v>
      </c>
      <c r="B457" s="87" t="s">
        <v>63</v>
      </c>
      <c r="C457" s="4" t="s">
        <v>164</v>
      </c>
      <c r="D457" s="130"/>
      <c r="E457" s="27">
        <f>E458+E461+E466+E468+E471+E476+E478+E483+E485+E487+E496+E498+E500+E502+E505+E507+E493</f>
        <v>135350</v>
      </c>
      <c r="F457" s="27">
        <f>F458+F461+F466+F468+F471+F476+F478+F483+F485+F487+F496+F498+F500+F502+F505+F507+F493</f>
        <v>136350</v>
      </c>
    </row>
    <row r="458" spans="1:7" s="11" customFormat="1" ht="47.25" hidden="1" x14ac:dyDescent="0.25">
      <c r="A458" s="6" t="s">
        <v>111</v>
      </c>
      <c r="B458" s="90" t="s">
        <v>63</v>
      </c>
      <c r="C458" s="60" t="s">
        <v>165</v>
      </c>
      <c r="D458" s="60"/>
      <c r="E458" s="29">
        <f>E460</f>
        <v>0</v>
      </c>
      <c r="F458" s="29">
        <f>F460</f>
        <v>0</v>
      </c>
    </row>
    <row r="459" spans="1:7" s="11" customFormat="1" ht="31.5" hidden="1" x14ac:dyDescent="0.25">
      <c r="A459" s="6" t="s">
        <v>294</v>
      </c>
      <c r="B459" s="90" t="s">
        <v>63</v>
      </c>
      <c r="C459" s="60" t="s">
        <v>300</v>
      </c>
      <c r="D459" s="60"/>
      <c r="E459" s="29"/>
      <c r="F459" s="29"/>
    </row>
    <row r="460" spans="1:7" s="11" customFormat="1" ht="47.25" hidden="1" x14ac:dyDescent="0.25">
      <c r="A460" s="56" t="s">
        <v>42</v>
      </c>
      <c r="B460" s="90" t="s">
        <v>63</v>
      </c>
      <c r="C460" s="60" t="s">
        <v>300</v>
      </c>
      <c r="D460" s="63">
        <v>400</v>
      </c>
      <c r="E460" s="102"/>
      <c r="F460" s="102"/>
    </row>
    <row r="461" spans="1:7" s="11" customFormat="1" ht="31.5" hidden="1" x14ac:dyDescent="0.25">
      <c r="A461" s="6" t="s">
        <v>96</v>
      </c>
      <c r="B461" s="90" t="s">
        <v>63</v>
      </c>
      <c r="C461" s="131" t="s">
        <v>166</v>
      </c>
      <c r="D461" s="60"/>
      <c r="E461" s="29">
        <f>E462+E464</f>
        <v>0</v>
      </c>
      <c r="F461" s="29">
        <f>F462+F464</f>
        <v>0</v>
      </c>
    </row>
    <row r="462" spans="1:7" s="11" customFormat="1" ht="31.5" hidden="1" x14ac:dyDescent="0.25">
      <c r="A462" s="6" t="s">
        <v>294</v>
      </c>
      <c r="B462" s="90" t="s">
        <v>63</v>
      </c>
      <c r="C462" s="131" t="s">
        <v>415</v>
      </c>
      <c r="D462" s="63"/>
      <c r="E462" s="29">
        <f>E463</f>
        <v>0</v>
      </c>
      <c r="F462" s="29">
        <f>F463</f>
        <v>0</v>
      </c>
    </row>
    <row r="463" spans="1:7" s="11" customFormat="1" ht="47.25" hidden="1" x14ac:dyDescent="0.25">
      <c r="A463" s="65" t="s">
        <v>12</v>
      </c>
      <c r="B463" s="90" t="s">
        <v>63</v>
      </c>
      <c r="C463" s="131" t="s">
        <v>415</v>
      </c>
      <c r="D463" s="63">
        <v>600</v>
      </c>
      <c r="E463" s="29"/>
      <c r="F463" s="29"/>
    </row>
    <row r="464" spans="1:7" s="11" customFormat="1" ht="63" hidden="1" x14ac:dyDescent="0.25">
      <c r="A464" s="65" t="s">
        <v>489</v>
      </c>
      <c r="B464" s="90" t="s">
        <v>63</v>
      </c>
      <c r="C464" s="131" t="s">
        <v>490</v>
      </c>
      <c r="D464" s="63"/>
      <c r="E464" s="29">
        <f>E465</f>
        <v>0</v>
      </c>
      <c r="F464" s="29">
        <f>F465</f>
        <v>0</v>
      </c>
    </row>
    <row r="465" spans="1:6" s="11" customFormat="1" ht="47.25" hidden="1" x14ac:dyDescent="0.25">
      <c r="A465" s="65" t="s">
        <v>12</v>
      </c>
      <c r="B465" s="90" t="s">
        <v>63</v>
      </c>
      <c r="C465" s="131" t="s">
        <v>490</v>
      </c>
      <c r="D465" s="63">
        <v>600</v>
      </c>
      <c r="E465" s="29"/>
      <c r="F465" s="29"/>
    </row>
    <row r="466" spans="1:6" s="11" customFormat="1" ht="47.25" hidden="1" x14ac:dyDescent="0.25">
      <c r="A466" s="6" t="s">
        <v>112</v>
      </c>
      <c r="B466" s="90" t="s">
        <v>63</v>
      </c>
      <c r="C466" s="131" t="s">
        <v>167</v>
      </c>
      <c r="D466" s="50"/>
      <c r="E466" s="29">
        <f>E467</f>
        <v>0</v>
      </c>
      <c r="F466" s="29">
        <f>F467</f>
        <v>0</v>
      </c>
    </row>
    <row r="467" spans="1:6" s="11" customFormat="1" ht="47.25" hidden="1" x14ac:dyDescent="0.25">
      <c r="A467" s="65" t="s">
        <v>12</v>
      </c>
      <c r="B467" s="90" t="s">
        <v>63</v>
      </c>
      <c r="C467" s="131" t="s">
        <v>167</v>
      </c>
      <c r="D467" s="63">
        <v>600</v>
      </c>
      <c r="E467" s="29"/>
      <c r="F467" s="29"/>
    </row>
    <row r="468" spans="1:6" s="11" customFormat="1" ht="31.5" hidden="1" x14ac:dyDescent="0.25">
      <c r="A468" s="132" t="s">
        <v>43</v>
      </c>
      <c r="B468" s="90" t="s">
        <v>63</v>
      </c>
      <c r="C468" s="60" t="s">
        <v>168</v>
      </c>
      <c r="D468" s="60"/>
      <c r="E468" s="29">
        <f>E469</f>
        <v>0</v>
      </c>
      <c r="F468" s="29">
        <f>F469</f>
        <v>0</v>
      </c>
    </row>
    <row r="469" spans="1:6" s="11" customFormat="1" ht="31.5" hidden="1" x14ac:dyDescent="0.25">
      <c r="A469" s="65" t="s">
        <v>43</v>
      </c>
      <c r="B469" s="90" t="s">
        <v>63</v>
      </c>
      <c r="C469" s="60" t="s">
        <v>301</v>
      </c>
      <c r="D469" s="63"/>
      <c r="E469" s="29">
        <f>E470</f>
        <v>0</v>
      </c>
      <c r="F469" s="29">
        <f>F470</f>
        <v>0</v>
      </c>
    </row>
    <row r="470" spans="1:6" s="11" customFormat="1" ht="47.25" hidden="1" x14ac:dyDescent="0.25">
      <c r="A470" s="65" t="s">
        <v>12</v>
      </c>
      <c r="B470" s="90" t="s">
        <v>63</v>
      </c>
      <c r="C470" s="60" t="s">
        <v>301</v>
      </c>
      <c r="D470" s="63">
        <v>600</v>
      </c>
      <c r="E470" s="29"/>
      <c r="F470" s="29"/>
    </row>
    <row r="471" spans="1:6" s="11" customFormat="1" ht="47.25" x14ac:dyDescent="0.25">
      <c r="A471" s="6" t="s">
        <v>44</v>
      </c>
      <c r="B471" s="90" t="s">
        <v>63</v>
      </c>
      <c r="C471" s="60" t="s">
        <v>169</v>
      </c>
      <c r="D471" s="63"/>
      <c r="E471" s="29">
        <f>E472+E474</f>
        <v>32332</v>
      </c>
      <c r="F471" s="29">
        <f>F472+F474</f>
        <v>32588</v>
      </c>
    </row>
    <row r="472" spans="1:6" s="11" customFormat="1" ht="31.5" x14ac:dyDescent="0.25">
      <c r="A472" s="6" t="s">
        <v>294</v>
      </c>
      <c r="B472" s="90" t="s">
        <v>63</v>
      </c>
      <c r="C472" s="60" t="s">
        <v>329</v>
      </c>
      <c r="D472" s="63"/>
      <c r="E472" s="29">
        <f>E473</f>
        <v>32332</v>
      </c>
      <c r="F472" s="29">
        <f>F473</f>
        <v>32588</v>
      </c>
    </row>
    <row r="473" spans="1:6" s="11" customFormat="1" ht="47.25" x14ac:dyDescent="0.25">
      <c r="A473" s="65" t="s">
        <v>12</v>
      </c>
      <c r="B473" s="90" t="s">
        <v>63</v>
      </c>
      <c r="C473" s="60" t="s">
        <v>329</v>
      </c>
      <c r="D473" s="63">
        <v>600</v>
      </c>
      <c r="E473" s="29">
        <v>32332</v>
      </c>
      <c r="F473" s="29">
        <v>32588</v>
      </c>
    </row>
    <row r="474" spans="1:6" s="11" customFormat="1" ht="47.25" hidden="1" x14ac:dyDescent="0.25">
      <c r="A474" s="65" t="s">
        <v>342</v>
      </c>
      <c r="B474" s="90" t="s">
        <v>63</v>
      </c>
      <c r="C474" s="60" t="s">
        <v>341</v>
      </c>
      <c r="D474" s="63"/>
      <c r="E474" s="29">
        <f>E475</f>
        <v>0</v>
      </c>
      <c r="F474" s="29">
        <f>F475</f>
        <v>0</v>
      </c>
    </row>
    <row r="475" spans="1:6" s="11" customFormat="1" ht="47.25" hidden="1" x14ac:dyDescent="0.25">
      <c r="A475" s="65" t="s">
        <v>12</v>
      </c>
      <c r="B475" s="90" t="s">
        <v>63</v>
      </c>
      <c r="C475" s="60" t="s">
        <v>341</v>
      </c>
      <c r="D475" s="63">
        <v>600</v>
      </c>
      <c r="E475" s="29"/>
      <c r="F475" s="29"/>
    </row>
    <row r="476" spans="1:6" s="11" customFormat="1" ht="47.25" hidden="1" x14ac:dyDescent="0.25">
      <c r="A476" s="6" t="s">
        <v>45</v>
      </c>
      <c r="B476" s="90" t="s">
        <v>63</v>
      </c>
      <c r="C476" s="60" t="s">
        <v>170</v>
      </c>
      <c r="D476" s="63"/>
      <c r="E476" s="29">
        <f>E477</f>
        <v>0</v>
      </c>
      <c r="F476" s="29">
        <f>F477</f>
        <v>0</v>
      </c>
    </row>
    <row r="477" spans="1:6" s="11" customFormat="1" ht="47.25" hidden="1" x14ac:dyDescent="0.25">
      <c r="A477" s="65" t="s">
        <v>12</v>
      </c>
      <c r="B477" s="90" t="s">
        <v>63</v>
      </c>
      <c r="C477" s="60" t="s">
        <v>170</v>
      </c>
      <c r="D477" s="63">
        <v>600</v>
      </c>
      <c r="E477" s="29"/>
      <c r="F477" s="29"/>
    </row>
    <row r="478" spans="1:6" s="11" customFormat="1" ht="63" hidden="1" x14ac:dyDescent="0.25">
      <c r="A478" s="38" t="s">
        <v>116</v>
      </c>
      <c r="B478" s="90" t="s">
        <v>63</v>
      </c>
      <c r="C478" s="60" t="s">
        <v>171</v>
      </c>
      <c r="D478" s="63"/>
      <c r="E478" s="29">
        <f>E479+E481</f>
        <v>0</v>
      </c>
      <c r="F478" s="29">
        <f>F479+F481</f>
        <v>0</v>
      </c>
    </row>
    <row r="479" spans="1:6" s="11" customFormat="1" ht="31.5" hidden="1" x14ac:dyDescent="0.25">
      <c r="A479" s="38" t="s">
        <v>294</v>
      </c>
      <c r="B479" s="90" t="s">
        <v>63</v>
      </c>
      <c r="C479" s="60" t="s">
        <v>491</v>
      </c>
      <c r="D479" s="63"/>
      <c r="E479" s="29">
        <f>E480</f>
        <v>0</v>
      </c>
      <c r="F479" s="29">
        <f>F480</f>
        <v>0</v>
      </c>
    </row>
    <row r="480" spans="1:6" s="11" customFormat="1" ht="47.25" hidden="1" x14ac:dyDescent="0.25">
      <c r="A480" s="65" t="s">
        <v>12</v>
      </c>
      <c r="B480" s="90" t="s">
        <v>63</v>
      </c>
      <c r="C480" s="60" t="s">
        <v>491</v>
      </c>
      <c r="D480" s="63">
        <v>600</v>
      </c>
      <c r="E480" s="29"/>
      <c r="F480" s="29"/>
    </row>
    <row r="481" spans="1:6" s="11" customFormat="1" ht="110.25" hidden="1" x14ac:dyDescent="0.25">
      <c r="A481" s="38" t="s">
        <v>475</v>
      </c>
      <c r="B481" s="90" t="s">
        <v>63</v>
      </c>
      <c r="C481" s="60" t="s">
        <v>492</v>
      </c>
      <c r="D481" s="63"/>
      <c r="E481" s="29">
        <f>E482</f>
        <v>0</v>
      </c>
      <c r="F481" s="29">
        <f>F482</f>
        <v>0</v>
      </c>
    </row>
    <row r="482" spans="1:6" s="11" customFormat="1" ht="47.25" hidden="1" x14ac:dyDescent="0.25">
      <c r="A482" s="65" t="s">
        <v>12</v>
      </c>
      <c r="B482" s="90" t="s">
        <v>63</v>
      </c>
      <c r="C482" s="60" t="s">
        <v>492</v>
      </c>
      <c r="D482" s="63">
        <v>600</v>
      </c>
      <c r="E482" s="29"/>
      <c r="F482" s="29"/>
    </row>
    <row r="483" spans="1:6" s="11" customFormat="1" ht="31.5" hidden="1" x14ac:dyDescent="0.25">
      <c r="A483" s="6" t="s">
        <v>46</v>
      </c>
      <c r="B483" s="90" t="s">
        <v>63</v>
      </c>
      <c r="C483" s="60" t="s">
        <v>172</v>
      </c>
      <c r="D483" s="60"/>
      <c r="E483" s="29">
        <f>E484</f>
        <v>0</v>
      </c>
      <c r="F483" s="29">
        <f>F484</f>
        <v>0</v>
      </c>
    </row>
    <row r="484" spans="1:6" s="11" customFormat="1" ht="47.25" hidden="1" x14ac:dyDescent="0.25">
      <c r="A484" s="65" t="s">
        <v>12</v>
      </c>
      <c r="B484" s="90" t="s">
        <v>63</v>
      </c>
      <c r="C484" s="60" t="s">
        <v>172</v>
      </c>
      <c r="D484" s="63">
        <v>600</v>
      </c>
      <c r="E484" s="29"/>
      <c r="F484" s="29"/>
    </row>
    <row r="485" spans="1:6" s="11" customFormat="1" ht="31.5" hidden="1" x14ac:dyDescent="0.25">
      <c r="A485" s="6" t="s">
        <v>47</v>
      </c>
      <c r="B485" s="90" t="s">
        <v>63</v>
      </c>
      <c r="C485" s="60" t="s">
        <v>173</v>
      </c>
      <c r="D485" s="60"/>
      <c r="E485" s="29">
        <f>E486</f>
        <v>0</v>
      </c>
      <c r="F485" s="29">
        <f>F486</f>
        <v>0</v>
      </c>
    </row>
    <row r="486" spans="1:6" s="11" customFormat="1" ht="47.25" hidden="1" x14ac:dyDescent="0.25">
      <c r="A486" s="65" t="s">
        <v>12</v>
      </c>
      <c r="B486" s="90" t="s">
        <v>63</v>
      </c>
      <c r="C486" s="60" t="s">
        <v>173</v>
      </c>
      <c r="D486" s="63">
        <v>600</v>
      </c>
      <c r="E486" s="29"/>
      <c r="F486" s="29"/>
    </row>
    <row r="487" spans="1:6" s="11" customFormat="1" ht="47.25" x14ac:dyDescent="0.25">
      <c r="A487" s="6" t="s">
        <v>97</v>
      </c>
      <c r="B487" s="90" t="s">
        <v>63</v>
      </c>
      <c r="C487" s="60" t="s">
        <v>174</v>
      </c>
      <c r="D487" s="60"/>
      <c r="E487" s="29">
        <f>E490+E488</f>
        <v>3428</v>
      </c>
      <c r="F487" s="29">
        <f>F490+F488</f>
        <v>3400</v>
      </c>
    </row>
    <row r="488" spans="1:6" s="11" customFormat="1" ht="141" customHeight="1" x14ac:dyDescent="0.25">
      <c r="A488" s="65" t="s">
        <v>478</v>
      </c>
      <c r="B488" s="90" t="s">
        <v>63</v>
      </c>
      <c r="C488" s="60" t="s">
        <v>175</v>
      </c>
      <c r="D488" s="63"/>
      <c r="E488" s="29">
        <f>E489</f>
        <v>350</v>
      </c>
      <c r="F488" s="29">
        <f>F489</f>
        <v>350</v>
      </c>
    </row>
    <row r="489" spans="1:6" s="11" customFormat="1" ht="31.5" x14ac:dyDescent="0.25">
      <c r="A489" s="6" t="s">
        <v>65</v>
      </c>
      <c r="B489" s="90" t="s">
        <v>63</v>
      </c>
      <c r="C489" s="60" t="s">
        <v>175</v>
      </c>
      <c r="D489" s="63">
        <v>300</v>
      </c>
      <c r="E489" s="29">
        <v>350</v>
      </c>
      <c r="F489" s="29">
        <v>350</v>
      </c>
    </row>
    <row r="490" spans="1:6" s="11" customFormat="1" ht="31.5" x14ac:dyDescent="0.25">
      <c r="A490" s="6" t="s">
        <v>294</v>
      </c>
      <c r="B490" s="90" t="s">
        <v>63</v>
      </c>
      <c r="C490" s="60" t="s">
        <v>302</v>
      </c>
      <c r="D490" s="63"/>
      <c r="E490" s="29">
        <f>E491+E492</f>
        <v>3078</v>
      </c>
      <c r="F490" s="29">
        <f>F491+F492</f>
        <v>3050</v>
      </c>
    </row>
    <row r="491" spans="1:6" s="11" customFormat="1" ht="31.5" hidden="1" x14ac:dyDescent="0.25">
      <c r="A491" s="6" t="s">
        <v>65</v>
      </c>
      <c r="B491" s="90" t="s">
        <v>63</v>
      </c>
      <c r="C491" s="60" t="s">
        <v>302</v>
      </c>
      <c r="D491" s="63">
        <v>300</v>
      </c>
      <c r="E491" s="29"/>
      <c r="F491" s="29"/>
    </row>
    <row r="492" spans="1:6" s="11" customFormat="1" ht="47.25" x14ac:dyDescent="0.25">
      <c r="A492" s="65" t="s">
        <v>12</v>
      </c>
      <c r="B492" s="180" t="s">
        <v>63</v>
      </c>
      <c r="C492" s="183" t="s">
        <v>302</v>
      </c>
      <c r="D492" s="184">
        <v>600</v>
      </c>
      <c r="E492" s="102">
        <v>3078</v>
      </c>
      <c r="F492" s="102">
        <v>3050</v>
      </c>
    </row>
    <row r="493" spans="1:6" s="11" customFormat="1" ht="126" x14ac:dyDescent="0.25">
      <c r="A493" s="65" t="s">
        <v>560</v>
      </c>
      <c r="B493" s="180">
        <v>964</v>
      </c>
      <c r="C493" s="183" t="s">
        <v>552</v>
      </c>
      <c r="D493" s="184"/>
      <c r="E493" s="102">
        <f>E494</f>
        <v>82623</v>
      </c>
      <c r="F493" s="102">
        <f>F494</f>
        <v>83250</v>
      </c>
    </row>
    <row r="494" spans="1:6" s="11" customFormat="1" ht="31.5" x14ac:dyDescent="0.25">
      <c r="A494" s="6" t="s">
        <v>294</v>
      </c>
      <c r="B494" s="180">
        <v>964</v>
      </c>
      <c r="C494" s="183" t="s">
        <v>551</v>
      </c>
      <c r="D494" s="184"/>
      <c r="E494" s="102">
        <f>E495</f>
        <v>82623</v>
      </c>
      <c r="F494" s="102">
        <f>F495</f>
        <v>83250</v>
      </c>
    </row>
    <row r="495" spans="1:6" s="11" customFormat="1" ht="47.25" x14ac:dyDescent="0.25">
      <c r="A495" s="65" t="s">
        <v>12</v>
      </c>
      <c r="B495" s="180">
        <v>964</v>
      </c>
      <c r="C495" s="183" t="s">
        <v>551</v>
      </c>
      <c r="D495" s="184">
        <v>600</v>
      </c>
      <c r="E495" s="102">
        <v>82623</v>
      </c>
      <c r="F495" s="102">
        <v>83250</v>
      </c>
    </row>
    <row r="496" spans="1:6" s="11" customFormat="1" ht="47.25" hidden="1" x14ac:dyDescent="0.25">
      <c r="A496" s="6" t="s">
        <v>48</v>
      </c>
      <c r="B496" s="90" t="s">
        <v>63</v>
      </c>
      <c r="C496" s="60" t="s">
        <v>176</v>
      </c>
      <c r="D496" s="60"/>
      <c r="E496" s="29">
        <f>E497</f>
        <v>0</v>
      </c>
      <c r="F496" s="29">
        <f>F497</f>
        <v>0</v>
      </c>
    </row>
    <row r="497" spans="1:6" s="11" customFormat="1" ht="47.25" hidden="1" x14ac:dyDescent="0.25">
      <c r="A497" s="65" t="s">
        <v>12</v>
      </c>
      <c r="B497" s="90" t="s">
        <v>63</v>
      </c>
      <c r="C497" s="60" t="s">
        <v>176</v>
      </c>
      <c r="D497" s="63">
        <v>600</v>
      </c>
      <c r="E497" s="29"/>
      <c r="F497" s="29"/>
    </row>
    <row r="498" spans="1:6" s="11" customFormat="1" ht="63" hidden="1" x14ac:dyDescent="0.25">
      <c r="A498" s="6" t="s">
        <v>49</v>
      </c>
      <c r="B498" s="90" t="s">
        <v>63</v>
      </c>
      <c r="C498" s="60" t="s">
        <v>177</v>
      </c>
      <c r="D498" s="60"/>
      <c r="E498" s="29">
        <f>E499</f>
        <v>0</v>
      </c>
      <c r="F498" s="29">
        <f>F499</f>
        <v>0</v>
      </c>
    </row>
    <row r="499" spans="1:6" s="11" customFormat="1" ht="47.25" hidden="1" x14ac:dyDescent="0.25">
      <c r="A499" s="65" t="s">
        <v>12</v>
      </c>
      <c r="B499" s="90" t="s">
        <v>63</v>
      </c>
      <c r="C499" s="60" t="s">
        <v>177</v>
      </c>
      <c r="D499" s="63">
        <v>600</v>
      </c>
      <c r="E499" s="29"/>
      <c r="F499" s="29"/>
    </row>
    <row r="500" spans="1:6" s="11" customFormat="1" ht="47.25" hidden="1" x14ac:dyDescent="0.25">
      <c r="A500" s="6" t="s">
        <v>178</v>
      </c>
      <c r="B500" s="90" t="s">
        <v>63</v>
      </c>
      <c r="C500" s="60" t="s">
        <v>179</v>
      </c>
      <c r="D500" s="60"/>
      <c r="E500" s="29">
        <f>E501</f>
        <v>0</v>
      </c>
      <c r="F500" s="29">
        <f>F501</f>
        <v>0</v>
      </c>
    </row>
    <row r="501" spans="1:6" s="11" customFormat="1" ht="47.25" hidden="1" x14ac:dyDescent="0.25">
      <c r="A501" s="65" t="s">
        <v>12</v>
      </c>
      <c r="B501" s="90" t="s">
        <v>63</v>
      </c>
      <c r="C501" s="60" t="s">
        <v>179</v>
      </c>
      <c r="D501" s="63">
        <v>600</v>
      </c>
      <c r="E501" s="29"/>
      <c r="F501" s="29"/>
    </row>
    <row r="502" spans="1:6" s="11" customFormat="1" ht="78.75" x14ac:dyDescent="0.25">
      <c r="A502" s="6" t="s">
        <v>50</v>
      </c>
      <c r="B502" s="90" t="s">
        <v>63</v>
      </c>
      <c r="C502" s="60" t="s">
        <v>180</v>
      </c>
      <c r="D502" s="60"/>
      <c r="E502" s="29">
        <f>E503</f>
        <v>12200</v>
      </c>
      <c r="F502" s="29">
        <f>F503</f>
        <v>12300</v>
      </c>
    </row>
    <row r="503" spans="1:6" s="11" customFormat="1" ht="31.5" x14ac:dyDescent="0.25">
      <c r="A503" s="6" t="s">
        <v>294</v>
      </c>
      <c r="B503" s="90">
        <v>964</v>
      </c>
      <c r="C503" s="60" t="s">
        <v>535</v>
      </c>
      <c r="D503" s="60"/>
      <c r="E503" s="29">
        <f>E504</f>
        <v>12200</v>
      </c>
      <c r="F503" s="29">
        <f>F504</f>
        <v>12300</v>
      </c>
    </row>
    <row r="504" spans="1:6" s="11" customFormat="1" ht="47.25" x14ac:dyDescent="0.25">
      <c r="A504" s="65" t="s">
        <v>12</v>
      </c>
      <c r="B504" s="90" t="s">
        <v>63</v>
      </c>
      <c r="C504" s="60" t="s">
        <v>535</v>
      </c>
      <c r="D504" s="63">
        <v>600</v>
      </c>
      <c r="E504" s="102">
        <v>12200</v>
      </c>
      <c r="F504" s="102">
        <v>12300</v>
      </c>
    </row>
    <row r="505" spans="1:6" s="11" customFormat="1" ht="63" hidden="1" x14ac:dyDescent="0.25">
      <c r="A505" s="6" t="s">
        <v>51</v>
      </c>
      <c r="B505" s="90" t="s">
        <v>63</v>
      </c>
      <c r="C505" s="60" t="s">
        <v>181</v>
      </c>
      <c r="D505" s="63"/>
      <c r="E505" s="29">
        <f>E506</f>
        <v>0</v>
      </c>
      <c r="F505" s="29">
        <f>F506</f>
        <v>0</v>
      </c>
    </row>
    <row r="506" spans="1:6" s="11" customFormat="1" ht="47.25" hidden="1" x14ac:dyDescent="0.25">
      <c r="A506" s="65" t="s">
        <v>12</v>
      </c>
      <c r="B506" s="90" t="s">
        <v>63</v>
      </c>
      <c r="C506" s="60" t="s">
        <v>181</v>
      </c>
      <c r="D506" s="63">
        <v>600</v>
      </c>
      <c r="E506" s="29"/>
      <c r="F506" s="29"/>
    </row>
    <row r="507" spans="1:6" s="11" customFormat="1" ht="47.25" x14ac:dyDescent="0.25">
      <c r="A507" s="6" t="s">
        <v>36</v>
      </c>
      <c r="B507" s="90" t="s">
        <v>63</v>
      </c>
      <c r="C507" s="60" t="s">
        <v>182</v>
      </c>
      <c r="D507" s="60"/>
      <c r="E507" s="29">
        <f>E508+E509+E511+E510</f>
        <v>4767</v>
      </c>
      <c r="F507" s="29">
        <f>F508+F509+F511+F510</f>
        <v>4812</v>
      </c>
    </row>
    <row r="508" spans="1:6" s="11" customFormat="1" ht="94.5" x14ac:dyDescent="0.25">
      <c r="A508" s="32" t="s">
        <v>24</v>
      </c>
      <c r="B508" s="90" t="s">
        <v>63</v>
      </c>
      <c r="C508" s="60" t="s">
        <v>182</v>
      </c>
      <c r="D508" s="63">
        <v>100</v>
      </c>
      <c r="E508" s="102">
        <v>4403</v>
      </c>
      <c r="F508" s="102">
        <v>4447</v>
      </c>
    </row>
    <row r="509" spans="1:6" s="11" customFormat="1" ht="47.25" x14ac:dyDescent="0.25">
      <c r="A509" s="56" t="s">
        <v>133</v>
      </c>
      <c r="B509" s="90" t="s">
        <v>63</v>
      </c>
      <c r="C509" s="60" t="s">
        <v>182</v>
      </c>
      <c r="D509" s="63">
        <v>200</v>
      </c>
      <c r="E509" s="102">
        <v>364</v>
      </c>
      <c r="F509" s="102">
        <v>365</v>
      </c>
    </row>
    <row r="510" spans="1:6" s="11" customFormat="1" ht="31.5" hidden="1" x14ac:dyDescent="0.25">
      <c r="A510" s="6" t="s">
        <v>65</v>
      </c>
      <c r="B510" s="90" t="s">
        <v>63</v>
      </c>
      <c r="C510" s="60" t="s">
        <v>182</v>
      </c>
      <c r="D510" s="63">
        <v>300</v>
      </c>
      <c r="E510" s="102"/>
      <c r="F510" s="102"/>
    </row>
    <row r="511" spans="1:6" s="11" customFormat="1" ht="15.75" hidden="1" x14ac:dyDescent="0.25">
      <c r="A511" s="65" t="s">
        <v>25</v>
      </c>
      <c r="B511" s="90" t="s">
        <v>63</v>
      </c>
      <c r="C511" s="60" t="s">
        <v>182</v>
      </c>
      <c r="D511" s="63">
        <v>800</v>
      </c>
      <c r="E511" s="102"/>
      <c r="F511" s="102"/>
    </row>
    <row r="512" spans="1:6" s="11" customFormat="1" ht="47.25" hidden="1" x14ac:dyDescent="0.25">
      <c r="A512" s="69" t="s">
        <v>480</v>
      </c>
      <c r="B512" s="87">
        <v>964</v>
      </c>
      <c r="C512" s="4" t="s">
        <v>203</v>
      </c>
      <c r="D512" s="63"/>
      <c r="E512" s="103">
        <f>E513</f>
        <v>0</v>
      </c>
      <c r="F512" s="103">
        <f>F513</f>
        <v>0</v>
      </c>
    </row>
    <row r="513" spans="1:7" s="11" customFormat="1" ht="31.5" hidden="1" x14ac:dyDescent="0.25">
      <c r="A513" s="57" t="s">
        <v>493</v>
      </c>
      <c r="B513" s="87" t="s">
        <v>63</v>
      </c>
      <c r="C513" s="59" t="s">
        <v>212</v>
      </c>
      <c r="D513" s="63"/>
      <c r="E513" s="102">
        <f>E516+E514+E518</f>
        <v>0</v>
      </c>
      <c r="F513" s="102">
        <f>F516+F514+F518</f>
        <v>0</v>
      </c>
    </row>
    <row r="514" spans="1:7" s="11" customFormat="1" ht="63" hidden="1" x14ac:dyDescent="0.25">
      <c r="A514" s="65" t="s">
        <v>74</v>
      </c>
      <c r="B514" s="90" t="s">
        <v>63</v>
      </c>
      <c r="C514" s="60" t="s">
        <v>213</v>
      </c>
      <c r="D514" s="63"/>
      <c r="E514" s="102">
        <f>E515</f>
        <v>0</v>
      </c>
      <c r="F514" s="102">
        <f>F515</f>
        <v>0</v>
      </c>
    </row>
    <row r="515" spans="1:7" s="11" customFormat="1" ht="47.25" hidden="1" x14ac:dyDescent="0.25">
      <c r="A515" s="65" t="s">
        <v>12</v>
      </c>
      <c r="B515" s="90" t="s">
        <v>63</v>
      </c>
      <c r="C515" s="60" t="s">
        <v>213</v>
      </c>
      <c r="D515" s="63">
        <v>600</v>
      </c>
      <c r="E515" s="102"/>
      <c r="F515" s="102"/>
    </row>
    <row r="516" spans="1:7" s="11" customFormat="1" ht="47.25" hidden="1" x14ac:dyDescent="0.25">
      <c r="A516" s="65" t="s">
        <v>125</v>
      </c>
      <c r="B516" s="90" t="s">
        <v>63</v>
      </c>
      <c r="C516" s="60" t="s">
        <v>261</v>
      </c>
      <c r="D516" s="63"/>
      <c r="E516" s="102">
        <f>E517</f>
        <v>0</v>
      </c>
      <c r="F516" s="102">
        <f>F517</f>
        <v>0</v>
      </c>
    </row>
    <row r="517" spans="1:7" s="11" customFormat="1" ht="47.25" hidden="1" x14ac:dyDescent="0.25">
      <c r="A517" s="65" t="s">
        <v>12</v>
      </c>
      <c r="B517" s="90" t="s">
        <v>63</v>
      </c>
      <c r="C517" s="60" t="s">
        <v>261</v>
      </c>
      <c r="D517" s="63">
        <v>600</v>
      </c>
      <c r="E517" s="102"/>
      <c r="F517" s="102"/>
    </row>
    <row r="518" spans="1:7" ht="47.25" hidden="1" x14ac:dyDescent="0.25">
      <c r="A518" s="133" t="s">
        <v>276</v>
      </c>
      <c r="B518" s="90" t="s">
        <v>63</v>
      </c>
      <c r="C518" s="60" t="s">
        <v>277</v>
      </c>
      <c r="D518" s="63"/>
      <c r="E518" s="102">
        <f>E519</f>
        <v>0</v>
      </c>
      <c r="F518" s="102">
        <f>F519</f>
        <v>0</v>
      </c>
      <c r="G518"/>
    </row>
    <row r="519" spans="1:7" ht="47.25" hidden="1" x14ac:dyDescent="0.25">
      <c r="A519" s="65" t="s">
        <v>12</v>
      </c>
      <c r="B519" s="90" t="s">
        <v>63</v>
      </c>
      <c r="C519" s="60" t="s">
        <v>277</v>
      </c>
      <c r="D519" s="63">
        <v>600</v>
      </c>
      <c r="E519" s="102"/>
      <c r="F519" s="102"/>
      <c r="G519"/>
    </row>
    <row r="520" spans="1:7" ht="63" hidden="1" x14ac:dyDescent="0.25">
      <c r="A520" s="5" t="s">
        <v>388</v>
      </c>
      <c r="B520" s="90" t="s">
        <v>63</v>
      </c>
      <c r="C520" s="4" t="s">
        <v>274</v>
      </c>
      <c r="D520" s="63"/>
      <c r="E520" s="102">
        <f t="shared" ref="E520:F523" si="4">E521</f>
        <v>0</v>
      </c>
      <c r="F520" s="102">
        <f t="shared" si="4"/>
        <v>0</v>
      </c>
      <c r="G520"/>
    </row>
    <row r="521" spans="1:7" ht="47.25" hidden="1" x14ac:dyDescent="0.25">
      <c r="A521" s="57" t="s">
        <v>389</v>
      </c>
      <c r="B521" s="90" t="s">
        <v>63</v>
      </c>
      <c r="C521" s="59" t="s">
        <v>275</v>
      </c>
      <c r="D521" s="63"/>
      <c r="E521" s="102">
        <f t="shared" si="4"/>
        <v>0</v>
      </c>
      <c r="F521" s="102">
        <f t="shared" si="4"/>
        <v>0</v>
      </c>
      <c r="G521"/>
    </row>
    <row r="522" spans="1:7" ht="47.25" hidden="1" x14ac:dyDescent="0.25">
      <c r="A522" s="6" t="s">
        <v>76</v>
      </c>
      <c r="B522" s="90" t="s">
        <v>63</v>
      </c>
      <c r="C522" s="60" t="s">
        <v>280</v>
      </c>
      <c r="D522" s="63"/>
      <c r="E522" s="102">
        <f t="shared" si="4"/>
        <v>0</v>
      </c>
      <c r="F522" s="102">
        <f t="shared" si="4"/>
        <v>0</v>
      </c>
      <c r="G522"/>
    </row>
    <row r="523" spans="1:7" ht="31.5" hidden="1" x14ac:dyDescent="0.25">
      <c r="A523" s="65" t="s">
        <v>494</v>
      </c>
      <c r="B523" s="90" t="s">
        <v>63</v>
      </c>
      <c r="C523" s="60" t="s">
        <v>495</v>
      </c>
      <c r="D523" s="63"/>
      <c r="E523" s="102">
        <f t="shared" si="4"/>
        <v>0</v>
      </c>
      <c r="F523" s="102">
        <f t="shared" si="4"/>
        <v>0</v>
      </c>
      <c r="G523"/>
    </row>
    <row r="524" spans="1:7" ht="47.25" hidden="1" x14ac:dyDescent="0.25">
      <c r="A524" s="65" t="s">
        <v>12</v>
      </c>
      <c r="B524" s="90" t="s">
        <v>63</v>
      </c>
      <c r="C524" s="60" t="s">
        <v>495</v>
      </c>
      <c r="D524" s="63">
        <v>600</v>
      </c>
      <c r="E524" s="102"/>
      <c r="F524" s="102"/>
      <c r="G524"/>
    </row>
    <row r="525" spans="1:7" ht="31.5" hidden="1" x14ac:dyDescent="0.25">
      <c r="A525" s="5" t="s">
        <v>32</v>
      </c>
      <c r="B525" s="87" t="s">
        <v>63</v>
      </c>
      <c r="C525" s="4" t="s">
        <v>129</v>
      </c>
      <c r="D525" s="60"/>
      <c r="E525" s="27">
        <f>E526</f>
        <v>0</v>
      </c>
      <c r="F525" s="27">
        <f>F526</f>
        <v>0</v>
      </c>
      <c r="G525"/>
    </row>
    <row r="526" spans="1:7" ht="78.75" hidden="1" x14ac:dyDescent="0.25">
      <c r="A526" s="6" t="s">
        <v>496</v>
      </c>
      <c r="B526" s="90" t="s">
        <v>63</v>
      </c>
      <c r="C526" s="60" t="s">
        <v>248</v>
      </c>
      <c r="D526" s="60"/>
      <c r="E526" s="102">
        <f>E527</f>
        <v>0</v>
      </c>
      <c r="F526" s="102">
        <f>F527</f>
        <v>0</v>
      </c>
      <c r="G526"/>
    </row>
    <row r="527" spans="1:7" ht="31.5" hidden="1" x14ac:dyDescent="0.25">
      <c r="A527" s="6" t="s">
        <v>65</v>
      </c>
      <c r="B527" s="90" t="s">
        <v>63</v>
      </c>
      <c r="C527" s="60" t="s">
        <v>248</v>
      </c>
      <c r="D527" s="63">
        <v>300</v>
      </c>
      <c r="E527" s="102"/>
      <c r="F527" s="102"/>
      <c r="G527"/>
    </row>
    <row r="528" spans="1:7" ht="6" customHeight="1" x14ac:dyDescent="0.25">
      <c r="A528" s="77"/>
      <c r="B528" s="101"/>
      <c r="C528" s="77"/>
      <c r="D528" s="134"/>
      <c r="E528" s="102"/>
      <c r="F528" s="102"/>
      <c r="G528"/>
    </row>
    <row r="529" spans="1:7" ht="56.25" customHeight="1" x14ac:dyDescent="0.25">
      <c r="A529" s="119" t="s">
        <v>497</v>
      </c>
      <c r="B529" s="80" t="s">
        <v>64</v>
      </c>
      <c r="C529" s="81"/>
      <c r="D529" s="81"/>
      <c r="E529" s="83">
        <f>E531+E642+E659+E670</f>
        <v>1982546</v>
      </c>
      <c r="F529" s="83">
        <f>F531+F642+F659+F670</f>
        <v>1984661.5</v>
      </c>
      <c r="G529"/>
    </row>
    <row r="530" spans="1:7" ht="6" customHeight="1" x14ac:dyDescent="0.25">
      <c r="A530" s="86"/>
      <c r="B530" s="87"/>
      <c r="C530" s="88"/>
      <c r="D530" s="88"/>
      <c r="E530" s="103"/>
      <c r="F530" s="103"/>
      <c r="G530"/>
    </row>
    <row r="531" spans="1:7" s="11" customFormat="1" ht="49.7" customHeight="1" x14ac:dyDescent="0.25">
      <c r="A531" s="5" t="s">
        <v>367</v>
      </c>
      <c r="B531" s="87" t="s">
        <v>64</v>
      </c>
      <c r="C531" s="4" t="s">
        <v>135</v>
      </c>
      <c r="D531" s="36"/>
      <c r="E531" s="27">
        <f>E532+E576+E613</f>
        <v>1982546</v>
      </c>
      <c r="F531" s="27">
        <f>F532+F576+F613</f>
        <v>1984661.5</v>
      </c>
    </row>
    <row r="532" spans="1:7" s="11" customFormat="1" ht="31.5" x14ac:dyDescent="0.25">
      <c r="A532" s="57" t="s">
        <v>498</v>
      </c>
      <c r="B532" s="105" t="s">
        <v>64</v>
      </c>
      <c r="C532" s="59" t="s">
        <v>136</v>
      </c>
      <c r="D532" s="59"/>
      <c r="E532" s="28">
        <f>E533+E540+E544+E546+E549+E552+E568+E571</f>
        <v>1716980.3</v>
      </c>
      <c r="F532" s="28">
        <f>F533+F540+F544+F546+F549+F552+F568+F571</f>
        <v>1719095.8</v>
      </c>
    </row>
    <row r="533" spans="1:7" s="11" customFormat="1" ht="63.95" customHeight="1" x14ac:dyDescent="0.25">
      <c r="A533" s="6" t="s">
        <v>11</v>
      </c>
      <c r="B533" s="90" t="s">
        <v>64</v>
      </c>
      <c r="C533" s="60" t="s">
        <v>137</v>
      </c>
      <c r="D533" s="60"/>
      <c r="E533" s="29">
        <f>E534+E536+E538</f>
        <v>802587.2</v>
      </c>
      <c r="F533" s="29">
        <f>F534+F536+F538</f>
        <v>805705.2</v>
      </c>
    </row>
    <row r="534" spans="1:7" s="11" customFormat="1" ht="64.5" customHeight="1" x14ac:dyDescent="0.25">
      <c r="A534" s="65" t="s">
        <v>110</v>
      </c>
      <c r="B534" s="90" t="s">
        <v>64</v>
      </c>
      <c r="C534" s="60" t="s">
        <v>138</v>
      </c>
      <c r="D534" s="63"/>
      <c r="E534" s="102">
        <f>E535</f>
        <v>737036</v>
      </c>
      <c r="F534" s="102">
        <f>F535</f>
        <v>750154</v>
      </c>
    </row>
    <row r="535" spans="1:7" s="11" customFormat="1" ht="47.25" x14ac:dyDescent="0.25">
      <c r="A535" s="65" t="s">
        <v>12</v>
      </c>
      <c r="B535" s="90" t="s">
        <v>64</v>
      </c>
      <c r="C535" s="60" t="s">
        <v>138</v>
      </c>
      <c r="D535" s="63">
        <v>600</v>
      </c>
      <c r="E535" s="102">
        <v>737036</v>
      </c>
      <c r="F535" s="102">
        <v>750154</v>
      </c>
    </row>
    <row r="536" spans="1:7" s="11" customFormat="1" ht="142.5" customHeight="1" x14ac:dyDescent="0.25">
      <c r="A536" s="65" t="s">
        <v>478</v>
      </c>
      <c r="B536" s="90" t="s">
        <v>64</v>
      </c>
      <c r="C536" s="60" t="s">
        <v>139</v>
      </c>
      <c r="D536" s="63"/>
      <c r="E536" s="102">
        <f>E537</f>
        <v>2716.1</v>
      </c>
      <c r="F536" s="102">
        <f>F537</f>
        <v>2716.1</v>
      </c>
    </row>
    <row r="537" spans="1:7" s="11" customFormat="1" ht="31.5" x14ac:dyDescent="0.25">
      <c r="A537" s="6" t="s">
        <v>65</v>
      </c>
      <c r="B537" s="90" t="s">
        <v>64</v>
      </c>
      <c r="C537" s="60" t="s">
        <v>139</v>
      </c>
      <c r="D537" s="63">
        <v>300</v>
      </c>
      <c r="E537" s="102">
        <v>2716.1</v>
      </c>
      <c r="F537" s="102">
        <v>2716.1</v>
      </c>
    </row>
    <row r="538" spans="1:7" s="11" customFormat="1" ht="31.5" x14ac:dyDescent="0.25">
      <c r="A538" s="22" t="s">
        <v>294</v>
      </c>
      <c r="B538" s="90" t="s">
        <v>64</v>
      </c>
      <c r="C538" s="60" t="s">
        <v>295</v>
      </c>
      <c r="D538" s="60"/>
      <c r="E538" s="102">
        <f>E539</f>
        <v>62835.1</v>
      </c>
      <c r="F538" s="102">
        <f>F539</f>
        <v>52835.1</v>
      </c>
    </row>
    <row r="539" spans="1:7" s="11" customFormat="1" ht="47.25" x14ac:dyDescent="0.25">
      <c r="A539" s="65" t="s">
        <v>12</v>
      </c>
      <c r="B539" s="90" t="s">
        <v>64</v>
      </c>
      <c r="C539" s="60" t="s">
        <v>295</v>
      </c>
      <c r="D539" s="63">
        <v>600</v>
      </c>
      <c r="E539" s="102">
        <v>62835.1</v>
      </c>
      <c r="F539" s="102">
        <v>52835.1</v>
      </c>
    </row>
    <row r="540" spans="1:7" s="11" customFormat="1" ht="110.25" x14ac:dyDescent="0.25">
      <c r="A540" s="6" t="s">
        <v>328</v>
      </c>
      <c r="B540" s="90" t="s">
        <v>64</v>
      </c>
      <c r="C540" s="60" t="s">
        <v>140</v>
      </c>
      <c r="D540" s="135"/>
      <c r="E540" s="29">
        <f>E541</f>
        <v>12351</v>
      </c>
      <c r="F540" s="29">
        <f>F541</f>
        <v>12351</v>
      </c>
    </row>
    <row r="541" spans="1:7" s="11" customFormat="1" ht="110.25" x14ac:dyDescent="0.25">
      <c r="A541" s="65" t="s">
        <v>315</v>
      </c>
      <c r="B541" s="90" t="s">
        <v>64</v>
      </c>
      <c r="C541" s="60" t="s">
        <v>314</v>
      </c>
      <c r="D541" s="63"/>
      <c r="E541" s="102">
        <f>E542+E543</f>
        <v>12351</v>
      </c>
      <c r="F541" s="102">
        <f>F542+F543</f>
        <v>12351</v>
      </c>
    </row>
    <row r="542" spans="1:7" s="11" customFormat="1" ht="31.5" hidden="1" x14ac:dyDescent="0.25">
      <c r="A542" s="6" t="s">
        <v>65</v>
      </c>
      <c r="B542" s="90" t="s">
        <v>64</v>
      </c>
      <c r="C542" s="60" t="s">
        <v>314</v>
      </c>
      <c r="D542" s="63">
        <v>300</v>
      </c>
      <c r="E542" s="102"/>
      <c r="F542" s="102"/>
    </row>
    <row r="543" spans="1:7" s="11" customFormat="1" ht="47.25" x14ac:dyDescent="0.25">
      <c r="A543" s="65" t="s">
        <v>12</v>
      </c>
      <c r="B543" s="90" t="s">
        <v>64</v>
      </c>
      <c r="C543" s="60" t="s">
        <v>314</v>
      </c>
      <c r="D543" s="63">
        <v>600</v>
      </c>
      <c r="E543" s="102">
        <v>12351</v>
      </c>
      <c r="F543" s="102">
        <v>12351</v>
      </c>
    </row>
    <row r="544" spans="1:7" s="11" customFormat="1" ht="31.5" hidden="1" x14ac:dyDescent="0.25">
      <c r="A544" s="6" t="s">
        <v>13</v>
      </c>
      <c r="B544" s="90" t="s">
        <v>64</v>
      </c>
      <c r="C544" s="60" t="s">
        <v>141</v>
      </c>
      <c r="D544" s="63"/>
      <c r="E544" s="29">
        <f>E545</f>
        <v>0</v>
      </c>
      <c r="F544" s="29">
        <f>F545</f>
        <v>0</v>
      </c>
    </row>
    <row r="545" spans="1:6" s="11" customFormat="1" ht="47.25" hidden="1" x14ac:dyDescent="0.25">
      <c r="A545" s="65" t="s">
        <v>12</v>
      </c>
      <c r="B545" s="90" t="s">
        <v>64</v>
      </c>
      <c r="C545" s="60" t="s">
        <v>141</v>
      </c>
      <c r="D545" s="63">
        <v>600</v>
      </c>
      <c r="E545" s="102"/>
      <c r="F545" s="102"/>
    </row>
    <row r="546" spans="1:6" s="11" customFormat="1" ht="47.25" hidden="1" x14ac:dyDescent="0.25">
      <c r="A546" s="6" t="s">
        <v>14</v>
      </c>
      <c r="B546" s="90" t="s">
        <v>64</v>
      </c>
      <c r="C546" s="60" t="s">
        <v>142</v>
      </c>
      <c r="D546" s="63"/>
      <c r="E546" s="29">
        <f>E548+E547</f>
        <v>0</v>
      </c>
      <c r="F546" s="29">
        <f>F548+F547</f>
        <v>0</v>
      </c>
    </row>
    <row r="547" spans="1:6" s="11" customFormat="1" ht="94.5" hidden="1" x14ac:dyDescent="0.25">
      <c r="A547" s="32" t="s">
        <v>24</v>
      </c>
      <c r="B547" s="90">
        <v>975</v>
      </c>
      <c r="C547" s="60" t="s">
        <v>142</v>
      </c>
      <c r="D547" s="63">
        <v>100</v>
      </c>
      <c r="E547" s="29"/>
      <c r="F547" s="29"/>
    </row>
    <row r="548" spans="1:6" s="11" customFormat="1" ht="47.25" hidden="1" x14ac:dyDescent="0.25">
      <c r="A548" s="65" t="s">
        <v>12</v>
      </c>
      <c r="B548" s="90" t="s">
        <v>64</v>
      </c>
      <c r="C548" s="60" t="s">
        <v>142</v>
      </c>
      <c r="D548" s="63">
        <v>600</v>
      </c>
      <c r="E548" s="102"/>
      <c r="F548" s="102"/>
    </row>
    <row r="549" spans="1:6" s="11" customFormat="1" ht="31.5" x14ac:dyDescent="0.25">
      <c r="A549" s="65" t="s">
        <v>499</v>
      </c>
      <c r="B549" s="90">
        <v>975</v>
      </c>
      <c r="C549" s="60" t="s">
        <v>500</v>
      </c>
      <c r="D549" s="63"/>
      <c r="E549" s="102">
        <f>E550</f>
        <v>100</v>
      </c>
      <c r="F549" s="102">
        <f>F550</f>
        <v>100</v>
      </c>
    </row>
    <row r="550" spans="1:6" s="11" customFormat="1" ht="31.5" x14ac:dyDescent="0.25">
      <c r="A550" s="65" t="s">
        <v>294</v>
      </c>
      <c r="B550" s="90">
        <v>975</v>
      </c>
      <c r="C550" s="60" t="s">
        <v>536</v>
      </c>
      <c r="D550" s="63"/>
      <c r="E550" s="102">
        <f>E551</f>
        <v>100</v>
      </c>
      <c r="F550" s="102">
        <f>F551</f>
        <v>100</v>
      </c>
    </row>
    <row r="551" spans="1:6" s="11" customFormat="1" ht="47.25" x14ac:dyDescent="0.25">
      <c r="A551" s="56" t="s">
        <v>133</v>
      </c>
      <c r="B551" s="90">
        <v>975</v>
      </c>
      <c r="C551" s="60" t="s">
        <v>536</v>
      </c>
      <c r="D551" s="63">
        <v>200</v>
      </c>
      <c r="E551" s="102">
        <v>100</v>
      </c>
      <c r="F551" s="102">
        <v>100</v>
      </c>
    </row>
    <row r="552" spans="1:6" s="11" customFormat="1" ht="47.25" x14ac:dyDescent="0.25">
      <c r="A552" s="6" t="s">
        <v>122</v>
      </c>
      <c r="B552" s="90" t="s">
        <v>64</v>
      </c>
      <c r="C552" s="60" t="s">
        <v>143</v>
      </c>
      <c r="D552" s="63"/>
      <c r="E552" s="29">
        <f>E555+E557+E559+E553+E562+E564+E566</f>
        <v>901942.10000000009</v>
      </c>
      <c r="F552" s="29">
        <f>F555+F557+F559+F553+F562+F564+F566</f>
        <v>900939.60000000009</v>
      </c>
    </row>
    <row r="553" spans="1:6" s="11" customFormat="1" ht="63" hidden="1" x14ac:dyDescent="0.25">
      <c r="A553" s="6" t="s">
        <v>501</v>
      </c>
      <c r="B553" s="90" t="s">
        <v>64</v>
      </c>
      <c r="C553" s="60" t="s">
        <v>502</v>
      </c>
      <c r="D553" s="63"/>
      <c r="E553" s="29">
        <f>E554</f>
        <v>0</v>
      </c>
      <c r="F553" s="29">
        <f>F554</f>
        <v>0</v>
      </c>
    </row>
    <row r="554" spans="1:6" s="11" customFormat="1" ht="47.25" hidden="1" x14ac:dyDescent="0.25">
      <c r="A554" s="65" t="s">
        <v>12</v>
      </c>
      <c r="B554" s="90" t="s">
        <v>64</v>
      </c>
      <c r="C554" s="60" t="s">
        <v>502</v>
      </c>
      <c r="D554" s="63">
        <v>600</v>
      </c>
      <c r="E554" s="29"/>
      <c r="F554" s="29"/>
    </row>
    <row r="555" spans="1:6" s="11" customFormat="1" ht="63.95" customHeight="1" x14ac:dyDescent="0.25">
      <c r="A555" s="65" t="s">
        <v>110</v>
      </c>
      <c r="B555" s="90" t="s">
        <v>64</v>
      </c>
      <c r="C555" s="60" t="s">
        <v>144</v>
      </c>
      <c r="D555" s="63"/>
      <c r="E555" s="29">
        <f>E556</f>
        <v>792389.8</v>
      </c>
      <c r="F555" s="29">
        <f>F556</f>
        <v>791387.3</v>
      </c>
    </row>
    <row r="556" spans="1:6" s="11" customFormat="1" ht="47.25" x14ac:dyDescent="0.25">
      <c r="A556" s="65" t="s">
        <v>12</v>
      </c>
      <c r="B556" s="90" t="s">
        <v>64</v>
      </c>
      <c r="C556" s="60" t="s">
        <v>144</v>
      </c>
      <c r="D556" s="63">
        <v>600</v>
      </c>
      <c r="E556" s="29">
        <v>792389.8</v>
      </c>
      <c r="F556" s="29">
        <v>791387.3</v>
      </c>
    </row>
    <row r="557" spans="1:6" s="11" customFormat="1" ht="140.25" customHeight="1" x14ac:dyDescent="0.25">
      <c r="A557" s="65" t="s">
        <v>478</v>
      </c>
      <c r="B557" s="90" t="s">
        <v>64</v>
      </c>
      <c r="C557" s="60" t="s">
        <v>145</v>
      </c>
      <c r="D557" s="63"/>
      <c r="E557" s="29">
        <f>E558</f>
        <v>4132.7</v>
      </c>
      <c r="F557" s="29">
        <f>F558</f>
        <v>4132.7</v>
      </c>
    </row>
    <row r="558" spans="1:6" s="11" customFormat="1" ht="31.5" x14ac:dyDescent="0.25">
      <c r="A558" s="6" t="s">
        <v>65</v>
      </c>
      <c r="B558" s="90" t="s">
        <v>64</v>
      </c>
      <c r="C558" s="60" t="s">
        <v>145</v>
      </c>
      <c r="D558" s="63">
        <v>300</v>
      </c>
      <c r="E558" s="29">
        <v>4132.7</v>
      </c>
      <c r="F558" s="29">
        <v>4132.7</v>
      </c>
    </row>
    <row r="559" spans="1:6" s="11" customFormat="1" ht="31.5" x14ac:dyDescent="0.25">
      <c r="A559" s="6" t="s">
        <v>294</v>
      </c>
      <c r="B559" s="90" t="s">
        <v>64</v>
      </c>
      <c r="C559" s="60" t="s">
        <v>296</v>
      </c>
      <c r="D559" s="60"/>
      <c r="E559" s="29">
        <f>E560+E561</f>
        <v>57697.3</v>
      </c>
      <c r="F559" s="29">
        <f>F560+F561</f>
        <v>57697.3</v>
      </c>
    </row>
    <row r="560" spans="1:6" s="11" customFormat="1" ht="31.5" hidden="1" x14ac:dyDescent="0.25">
      <c r="A560" s="6" t="s">
        <v>65</v>
      </c>
      <c r="B560" s="90" t="s">
        <v>64</v>
      </c>
      <c r="C560" s="60" t="s">
        <v>296</v>
      </c>
      <c r="D560" s="63">
        <v>300</v>
      </c>
      <c r="E560" s="29"/>
      <c r="F560" s="29"/>
    </row>
    <row r="561" spans="1:6" s="11" customFormat="1" ht="47.25" x14ac:dyDescent="0.25">
      <c r="A561" s="65" t="s">
        <v>12</v>
      </c>
      <c r="B561" s="90" t="s">
        <v>64</v>
      </c>
      <c r="C561" s="60" t="s">
        <v>296</v>
      </c>
      <c r="D561" s="63">
        <v>600</v>
      </c>
      <c r="E561" s="29">
        <v>57697.3</v>
      </c>
      <c r="F561" s="29">
        <v>57697.3</v>
      </c>
    </row>
    <row r="562" spans="1:6" s="11" customFormat="1" ht="79.5" customHeight="1" x14ac:dyDescent="0.25">
      <c r="A562" s="65" t="s">
        <v>124</v>
      </c>
      <c r="B562" s="90" t="s">
        <v>64</v>
      </c>
      <c r="C562" s="60" t="s">
        <v>503</v>
      </c>
      <c r="D562" s="63"/>
      <c r="E562" s="29">
        <f>E563</f>
        <v>47622.3</v>
      </c>
      <c r="F562" s="29">
        <f>F563</f>
        <v>47622.3</v>
      </c>
    </row>
    <row r="563" spans="1:6" s="11" customFormat="1" ht="47.25" x14ac:dyDescent="0.25">
      <c r="A563" s="65" t="s">
        <v>12</v>
      </c>
      <c r="B563" s="90" t="s">
        <v>64</v>
      </c>
      <c r="C563" s="60" t="s">
        <v>503</v>
      </c>
      <c r="D563" s="63">
        <v>600</v>
      </c>
      <c r="E563" s="29">
        <v>47622.3</v>
      </c>
      <c r="F563" s="29">
        <v>47622.3</v>
      </c>
    </row>
    <row r="564" spans="1:6" s="11" customFormat="1" ht="63" hidden="1" x14ac:dyDescent="0.25">
      <c r="A564" s="6" t="s">
        <v>504</v>
      </c>
      <c r="B564" s="90" t="s">
        <v>64</v>
      </c>
      <c r="C564" s="60" t="s">
        <v>505</v>
      </c>
      <c r="D564" s="63"/>
      <c r="E564" s="29">
        <f>E565</f>
        <v>0</v>
      </c>
      <c r="F564" s="29">
        <f>F565</f>
        <v>0</v>
      </c>
    </row>
    <row r="565" spans="1:6" s="11" customFormat="1" ht="47.25" hidden="1" x14ac:dyDescent="0.25">
      <c r="A565" s="65" t="s">
        <v>12</v>
      </c>
      <c r="B565" s="90" t="s">
        <v>64</v>
      </c>
      <c r="C565" s="60" t="s">
        <v>505</v>
      </c>
      <c r="D565" s="63">
        <v>600</v>
      </c>
      <c r="E565" s="29"/>
      <c r="F565" s="29"/>
    </row>
    <row r="566" spans="1:6" s="11" customFormat="1" ht="47.25" x14ac:dyDescent="0.25">
      <c r="A566" s="65" t="s">
        <v>506</v>
      </c>
      <c r="B566" s="90" t="s">
        <v>64</v>
      </c>
      <c r="C566" s="60" t="s">
        <v>507</v>
      </c>
      <c r="D566" s="63"/>
      <c r="E566" s="29">
        <f>E567</f>
        <v>100</v>
      </c>
      <c r="F566" s="29">
        <f>F567</f>
        <v>100</v>
      </c>
    </row>
    <row r="567" spans="1:6" s="11" customFormat="1" ht="47.25" x14ac:dyDescent="0.25">
      <c r="A567" s="65" t="s">
        <v>12</v>
      </c>
      <c r="B567" s="90" t="s">
        <v>64</v>
      </c>
      <c r="C567" s="60" t="s">
        <v>507</v>
      </c>
      <c r="D567" s="63">
        <v>600</v>
      </c>
      <c r="E567" s="29">
        <v>100</v>
      </c>
      <c r="F567" s="29">
        <v>100</v>
      </c>
    </row>
    <row r="568" spans="1:6" s="11" customFormat="1" ht="47.25" hidden="1" x14ac:dyDescent="0.25">
      <c r="A568" s="21" t="s">
        <v>15</v>
      </c>
      <c r="B568" s="90" t="s">
        <v>64</v>
      </c>
      <c r="C568" s="60" t="s">
        <v>146</v>
      </c>
      <c r="D568" s="63"/>
      <c r="E568" s="29">
        <f>E569+E570</f>
        <v>0</v>
      </c>
      <c r="F568" s="29">
        <f>F569+F570</f>
        <v>0</v>
      </c>
    </row>
    <row r="569" spans="1:6" s="11" customFormat="1" ht="47.25" hidden="1" x14ac:dyDescent="0.25">
      <c r="A569" s="56" t="s">
        <v>133</v>
      </c>
      <c r="B569" s="90" t="s">
        <v>64</v>
      </c>
      <c r="C569" s="60" t="s">
        <v>146</v>
      </c>
      <c r="D569" s="63">
        <v>200</v>
      </c>
      <c r="E569" s="29"/>
      <c r="F569" s="29"/>
    </row>
    <row r="570" spans="1:6" s="11" customFormat="1" ht="47.25" hidden="1" x14ac:dyDescent="0.25">
      <c r="A570" s="65" t="s">
        <v>12</v>
      </c>
      <c r="B570" s="90" t="s">
        <v>64</v>
      </c>
      <c r="C570" s="60" t="s">
        <v>146</v>
      </c>
      <c r="D570" s="63">
        <v>600</v>
      </c>
      <c r="E570" s="102"/>
      <c r="F570" s="102"/>
    </row>
    <row r="571" spans="1:6" s="11" customFormat="1" ht="31.5" hidden="1" x14ac:dyDescent="0.25">
      <c r="A571" s="6" t="s">
        <v>16</v>
      </c>
      <c r="B571" s="90" t="s">
        <v>64</v>
      </c>
      <c r="C571" s="60" t="s">
        <v>147</v>
      </c>
      <c r="D571" s="63"/>
      <c r="E571" s="29">
        <f>E572+E574</f>
        <v>0</v>
      </c>
      <c r="F571" s="29">
        <f>F572+F574</f>
        <v>0</v>
      </c>
    </row>
    <row r="572" spans="1:6" s="11" customFormat="1" ht="78.75" hidden="1" x14ac:dyDescent="0.25">
      <c r="A572" s="65" t="s">
        <v>496</v>
      </c>
      <c r="B572" s="90" t="s">
        <v>64</v>
      </c>
      <c r="C572" s="60" t="s">
        <v>148</v>
      </c>
      <c r="D572" s="63"/>
      <c r="E572" s="102">
        <f>E573</f>
        <v>0</v>
      </c>
      <c r="F572" s="102">
        <f>F573</f>
        <v>0</v>
      </c>
    </row>
    <row r="573" spans="1:6" s="11" customFormat="1" ht="31.5" hidden="1" x14ac:dyDescent="0.25">
      <c r="A573" s="6" t="s">
        <v>65</v>
      </c>
      <c r="B573" s="90" t="s">
        <v>64</v>
      </c>
      <c r="C573" s="60" t="s">
        <v>148</v>
      </c>
      <c r="D573" s="63">
        <v>300</v>
      </c>
      <c r="E573" s="102"/>
      <c r="F573" s="102"/>
    </row>
    <row r="574" spans="1:6" s="11" customFormat="1" ht="31.5" hidden="1" x14ac:dyDescent="0.25">
      <c r="A574" s="6" t="s">
        <v>294</v>
      </c>
      <c r="B574" s="90" t="s">
        <v>64</v>
      </c>
      <c r="C574" s="60" t="s">
        <v>297</v>
      </c>
      <c r="D574" s="63"/>
      <c r="E574" s="102">
        <f>E575</f>
        <v>0</v>
      </c>
      <c r="F574" s="102">
        <f>F575</f>
        <v>0</v>
      </c>
    </row>
    <row r="575" spans="1:6" s="11" customFormat="1" ht="47.25" hidden="1" x14ac:dyDescent="0.25">
      <c r="A575" s="65" t="s">
        <v>12</v>
      </c>
      <c r="B575" s="90" t="s">
        <v>64</v>
      </c>
      <c r="C575" s="60" t="s">
        <v>297</v>
      </c>
      <c r="D575" s="63">
        <v>600</v>
      </c>
      <c r="E575" s="102"/>
      <c r="F575" s="102"/>
    </row>
    <row r="576" spans="1:6" s="11" customFormat="1" ht="15.75" x14ac:dyDescent="0.25">
      <c r="A576" s="57" t="s">
        <v>508</v>
      </c>
      <c r="B576" s="105" t="s">
        <v>64</v>
      </c>
      <c r="C576" s="59" t="s">
        <v>149</v>
      </c>
      <c r="D576" s="59"/>
      <c r="E576" s="28">
        <f>E577+E586+E588+E590+E593+E596+E598+E600+E610</f>
        <v>90916.7</v>
      </c>
      <c r="F576" s="28">
        <f>F577+F586+F588+F590+F593+F596+F598+F600+F610</f>
        <v>90916.7</v>
      </c>
    </row>
    <row r="577" spans="1:6" s="11" customFormat="1" ht="63" x14ac:dyDescent="0.25">
      <c r="A577" s="6" t="s">
        <v>123</v>
      </c>
      <c r="B577" s="90" t="s">
        <v>64</v>
      </c>
      <c r="C577" s="60" t="s">
        <v>150</v>
      </c>
      <c r="D577" s="63"/>
      <c r="E577" s="29">
        <f>E578+E580+E582+E584</f>
        <v>74013</v>
      </c>
      <c r="F577" s="29">
        <f>F578+F580+F582+F584</f>
        <v>74013</v>
      </c>
    </row>
    <row r="578" spans="1:6" s="11" customFormat="1" ht="141.75" customHeight="1" x14ac:dyDescent="0.25">
      <c r="A578" s="65" t="s">
        <v>509</v>
      </c>
      <c r="B578" s="90" t="s">
        <v>64</v>
      </c>
      <c r="C578" s="60" t="s">
        <v>151</v>
      </c>
      <c r="D578" s="63"/>
      <c r="E578" s="102">
        <f>E579</f>
        <v>387.2</v>
      </c>
      <c r="F578" s="102">
        <f>F579</f>
        <v>387.2</v>
      </c>
    </row>
    <row r="579" spans="1:6" s="11" customFormat="1" ht="31.5" x14ac:dyDescent="0.25">
      <c r="A579" s="6" t="s">
        <v>65</v>
      </c>
      <c r="B579" s="90" t="s">
        <v>64</v>
      </c>
      <c r="C579" s="60" t="s">
        <v>151</v>
      </c>
      <c r="D579" s="63">
        <v>300</v>
      </c>
      <c r="E579" s="102">
        <v>387.2</v>
      </c>
      <c r="F579" s="102">
        <v>387.2</v>
      </c>
    </row>
    <row r="580" spans="1:6" s="11" customFormat="1" ht="31.5" x14ac:dyDescent="0.25">
      <c r="A580" s="6" t="s">
        <v>294</v>
      </c>
      <c r="B580" s="90" t="s">
        <v>64</v>
      </c>
      <c r="C580" s="60" t="s">
        <v>298</v>
      </c>
      <c r="D580" s="63"/>
      <c r="E580" s="102">
        <f>E581</f>
        <v>39913.699999999997</v>
      </c>
      <c r="F580" s="102">
        <f>F581</f>
        <v>39913.699999999997</v>
      </c>
    </row>
    <row r="581" spans="1:6" s="11" customFormat="1" ht="47.25" x14ac:dyDescent="0.25">
      <c r="A581" s="65" t="s">
        <v>12</v>
      </c>
      <c r="B581" s="90" t="s">
        <v>64</v>
      </c>
      <c r="C581" s="60" t="s">
        <v>298</v>
      </c>
      <c r="D581" s="63">
        <v>600</v>
      </c>
      <c r="E581" s="102">
        <v>39913.699999999997</v>
      </c>
      <c r="F581" s="102">
        <v>39913.699999999997</v>
      </c>
    </row>
    <row r="582" spans="1:6" s="11" customFormat="1" ht="47.25" x14ac:dyDescent="0.25">
      <c r="A582" s="65" t="s">
        <v>506</v>
      </c>
      <c r="B582" s="90" t="s">
        <v>64</v>
      </c>
      <c r="C582" s="60" t="s">
        <v>510</v>
      </c>
      <c r="D582" s="63"/>
      <c r="E582" s="102">
        <f>E583</f>
        <v>100</v>
      </c>
      <c r="F582" s="102">
        <f>F583</f>
        <v>100</v>
      </c>
    </row>
    <row r="583" spans="1:6" s="11" customFormat="1" ht="47.25" x14ac:dyDescent="0.25">
      <c r="A583" s="65" t="s">
        <v>12</v>
      </c>
      <c r="B583" s="90" t="s">
        <v>64</v>
      </c>
      <c r="C583" s="60" t="s">
        <v>510</v>
      </c>
      <c r="D583" s="63">
        <v>600</v>
      </c>
      <c r="E583" s="102">
        <v>100</v>
      </c>
      <c r="F583" s="102">
        <v>100</v>
      </c>
    </row>
    <row r="584" spans="1:6" s="11" customFormat="1" ht="78.75" x14ac:dyDescent="0.25">
      <c r="A584" s="65" t="s">
        <v>565</v>
      </c>
      <c r="B584" s="90" t="s">
        <v>64</v>
      </c>
      <c r="C584" s="60" t="s">
        <v>511</v>
      </c>
      <c r="D584" s="63"/>
      <c r="E584" s="102">
        <f>E585</f>
        <v>33612.1</v>
      </c>
      <c r="F584" s="102">
        <f>F585</f>
        <v>33612.1</v>
      </c>
    </row>
    <row r="585" spans="1:6" s="11" customFormat="1" ht="47.25" x14ac:dyDescent="0.25">
      <c r="A585" s="65" t="s">
        <v>12</v>
      </c>
      <c r="B585" s="90" t="s">
        <v>64</v>
      </c>
      <c r="C585" s="60" t="s">
        <v>511</v>
      </c>
      <c r="D585" s="63">
        <v>600</v>
      </c>
      <c r="E585" s="102">
        <v>33612.1</v>
      </c>
      <c r="F585" s="102">
        <v>33612.1</v>
      </c>
    </row>
    <row r="586" spans="1:6" s="11" customFormat="1" ht="126" hidden="1" x14ac:dyDescent="0.25">
      <c r="A586" s="6" t="s">
        <v>17</v>
      </c>
      <c r="B586" s="90" t="s">
        <v>64</v>
      </c>
      <c r="C586" s="60" t="s">
        <v>152</v>
      </c>
      <c r="D586" s="63"/>
      <c r="E586" s="29">
        <f>E587</f>
        <v>0</v>
      </c>
      <c r="F586" s="29">
        <f>F587</f>
        <v>0</v>
      </c>
    </row>
    <row r="587" spans="1:6" s="11" customFormat="1" ht="47.25" hidden="1" x14ac:dyDescent="0.25">
      <c r="A587" s="65" t="s">
        <v>12</v>
      </c>
      <c r="B587" s="90" t="s">
        <v>64</v>
      </c>
      <c r="C587" s="60" t="s">
        <v>152</v>
      </c>
      <c r="D587" s="63">
        <v>600</v>
      </c>
      <c r="E587" s="29"/>
      <c r="F587" s="29"/>
    </row>
    <row r="588" spans="1:6" s="11" customFormat="1" ht="31.5" hidden="1" x14ac:dyDescent="0.25">
      <c r="A588" s="6" t="s">
        <v>18</v>
      </c>
      <c r="B588" s="90" t="s">
        <v>64</v>
      </c>
      <c r="C588" s="60" t="s">
        <v>153</v>
      </c>
      <c r="D588" s="63"/>
      <c r="E588" s="29">
        <f>E589</f>
        <v>0</v>
      </c>
      <c r="F588" s="29">
        <f>F589</f>
        <v>0</v>
      </c>
    </row>
    <row r="589" spans="1:6" s="11" customFormat="1" ht="47.25" hidden="1" x14ac:dyDescent="0.25">
      <c r="A589" s="65" t="s">
        <v>12</v>
      </c>
      <c r="B589" s="90" t="s">
        <v>64</v>
      </c>
      <c r="C589" s="60" t="s">
        <v>153</v>
      </c>
      <c r="D589" s="63">
        <v>600</v>
      </c>
      <c r="E589" s="29"/>
      <c r="F589" s="29"/>
    </row>
    <row r="590" spans="1:6" s="11" customFormat="1" ht="31.5" hidden="1" x14ac:dyDescent="0.25">
      <c r="A590" s="6" t="s">
        <v>19</v>
      </c>
      <c r="B590" s="90" t="s">
        <v>64</v>
      </c>
      <c r="C590" s="60" t="s">
        <v>154</v>
      </c>
      <c r="D590" s="63"/>
      <c r="E590" s="29">
        <f>E591+E592</f>
        <v>0</v>
      </c>
      <c r="F590" s="29">
        <f>F591+F592</f>
        <v>0</v>
      </c>
    </row>
    <row r="591" spans="1:6" s="11" customFormat="1" ht="47.25" hidden="1" x14ac:dyDescent="0.25">
      <c r="A591" s="56" t="s">
        <v>133</v>
      </c>
      <c r="B591" s="90" t="s">
        <v>64</v>
      </c>
      <c r="C591" s="60" t="s">
        <v>154</v>
      </c>
      <c r="D591" s="63">
        <v>200</v>
      </c>
      <c r="E591" s="102"/>
      <c r="F591" s="102"/>
    </row>
    <row r="592" spans="1:6" s="11" customFormat="1" ht="47.25" hidden="1" x14ac:dyDescent="0.25">
      <c r="A592" s="65" t="s">
        <v>12</v>
      </c>
      <c r="B592" s="90" t="s">
        <v>64</v>
      </c>
      <c r="C592" s="60" t="s">
        <v>154</v>
      </c>
      <c r="D592" s="63">
        <v>600</v>
      </c>
      <c r="E592" s="102"/>
      <c r="F592" s="102"/>
    </row>
    <row r="593" spans="1:6" s="11" customFormat="1" ht="63" hidden="1" x14ac:dyDescent="0.25">
      <c r="A593" s="6" t="s">
        <v>20</v>
      </c>
      <c r="B593" s="90" t="s">
        <v>64</v>
      </c>
      <c r="C593" s="60" t="s">
        <v>155</v>
      </c>
      <c r="D593" s="63"/>
      <c r="E593" s="29">
        <f>E595+E594</f>
        <v>0</v>
      </c>
      <c r="F593" s="29">
        <f>F595+F594</f>
        <v>0</v>
      </c>
    </row>
    <row r="594" spans="1:6" s="11" customFormat="1" ht="47.25" hidden="1" x14ac:dyDescent="0.25">
      <c r="A594" s="56" t="s">
        <v>133</v>
      </c>
      <c r="B594" s="90">
        <v>975</v>
      </c>
      <c r="C594" s="60" t="s">
        <v>155</v>
      </c>
      <c r="D594" s="63">
        <v>200</v>
      </c>
      <c r="E594" s="29"/>
      <c r="F594" s="29"/>
    </row>
    <row r="595" spans="1:6" s="11" customFormat="1" ht="47.25" hidden="1" x14ac:dyDescent="0.25">
      <c r="A595" s="65" t="s">
        <v>12</v>
      </c>
      <c r="B595" s="90" t="s">
        <v>64</v>
      </c>
      <c r="C595" s="60" t="s">
        <v>155</v>
      </c>
      <c r="D595" s="63">
        <v>600</v>
      </c>
      <c r="E595" s="29"/>
      <c r="F595" s="29"/>
    </row>
    <row r="596" spans="1:6" s="11" customFormat="1" ht="47.25" hidden="1" x14ac:dyDescent="0.25">
      <c r="A596" s="6" t="s">
        <v>21</v>
      </c>
      <c r="B596" s="90" t="s">
        <v>64</v>
      </c>
      <c r="C596" s="60" t="s">
        <v>156</v>
      </c>
      <c r="D596" s="63"/>
      <c r="E596" s="29">
        <f>E597</f>
        <v>0</v>
      </c>
      <c r="F596" s="29">
        <f>F597</f>
        <v>0</v>
      </c>
    </row>
    <row r="597" spans="1:6" s="11" customFormat="1" ht="47.25" hidden="1" x14ac:dyDescent="0.25">
      <c r="A597" s="65" t="s">
        <v>12</v>
      </c>
      <c r="B597" s="90" t="s">
        <v>64</v>
      </c>
      <c r="C597" s="60" t="s">
        <v>156</v>
      </c>
      <c r="D597" s="63">
        <v>600</v>
      </c>
      <c r="E597" s="29"/>
      <c r="F597" s="29"/>
    </row>
    <row r="598" spans="1:6" s="11" customFormat="1" ht="47.25" hidden="1" x14ac:dyDescent="0.25">
      <c r="A598" s="65" t="s">
        <v>317</v>
      </c>
      <c r="B598" s="90" t="s">
        <v>64</v>
      </c>
      <c r="C598" s="60" t="s">
        <v>316</v>
      </c>
      <c r="D598" s="63"/>
      <c r="E598" s="29">
        <f>E599</f>
        <v>0</v>
      </c>
      <c r="F598" s="29">
        <f>F599</f>
        <v>0</v>
      </c>
    </row>
    <row r="599" spans="1:6" s="11" customFormat="1" ht="47.25" hidden="1" x14ac:dyDescent="0.25">
      <c r="A599" s="65" t="s">
        <v>12</v>
      </c>
      <c r="B599" s="90" t="s">
        <v>64</v>
      </c>
      <c r="C599" s="60" t="s">
        <v>316</v>
      </c>
      <c r="D599" s="63">
        <v>600</v>
      </c>
      <c r="E599" s="29"/>
      <c r="F599" s="29"/>
    </row>
    <row r="600" spans="1:6" s="11" customFormat="1" ht="15.75" x14ac:dyDescent="0.25">
      <c r="A600" s="6" t="s">
        <v>22</v>
      </c>
      <c r="B600" s="90" t="s">
        <v>64</v>
      </c>
      <c r="C600" s="60" t="s">
        <v>157</v>
      </c>
      <c r="D600" s="63"/>
      <c r="E600" s="29">
        <f>E601+E606</f>
        <v>11403.7</v>
      </c>
      <c r="F600" s="29">
        <f>F601+F606</f>
        <v>11403.7</v>
      </c>
    </row>
    <row r="601" spans="1:6" s="11" customFormat="1" ht="31.5" x14ac:dyDescent="0.25">
      <c r="A601" s="6" t="s">
        <v>294</v>
      </c>
      <c r="B601" s="90" t="s">
        <v>64</v>
      </c>
      <c r="C601" s="60" t="s">
        <v>299</v>
      </c>
      <c r="D601" s="63"/>
      <c r="E601" s="29">
        <f>E602+E603+E604+E605</f>
        <v>6218.2</v>
      </c>
      <c r="F601" s="29">
        <f>F602+F603+F604+F605</f>
        <v>6218.2</v>
      </c>
    </row>
    <row r="602" spans="1:6" s="11" customFormat="1" ht="94.5" hidden="1" x14ac:dyDescent="0.25">
      <c r="A602" s="32" t="s">
        <v>24</v>
      </c>
      <c r="B602" s="90" t="s">
        <v>64</v>
      </c>
      <c r="C602" s="60" t="s">
        <v>299</v>
      </c>
      <c r="D602" s="63">
        <v>100</v>
      </c>
      <c r="E602" s="29"/>
      <c r="F602" s="29"/>
    </row>
    <row r="603" spans="1:6" s="11" customFormat="1" ht="47.25" hidden="1" x14ac:dyDescent="0.25">
      <c r="A603" s="56" t="s">
        <v>133</v>
      </c>
      <c r="B603" s="90" t="s">
        <v>64</v>
      </c>
      <c r="C603" s="60" t="s">
        <v>299</v>
      </c>
      <c r="D603" s="63">
        <v>200</v>
      </c>
      <c r="E603" s="29"/>
      <c r="F603" s="29"/>
    </row>
    <row r="604" spans="1:6" s="11" customFormat="1" ht="31.5" hidden="1" x14ac:dyDescent="0.25">
      <c r="A604" s="6" t="s">
        <v>65</v>
      </c>
      <c r="B604" s="90" t="s">
        <v>64</v>
      </c>
      <c r="C604" s="60" t="s">
        <v>299</v>
      </c>
      <c r="D604" s="63">
        <v>300</v>
      </c>
      <c r="E604" s="29"/>
      <c r="F604" s="29"/>
    </row>
    <row r="605" spans="1:6" s="11" customFormat="1" ht="47.25" x14ac:dyDescent="0.25">
      <c r="A605" s="65" t="s">
        <v>12</v>
      </c>
      <c r="B605" s="90">
        <v>975</v>
      </c>
      <c r="C605" s="60" t="s">
        <v>299</v>
      </c>
      <c r="D605" s="63">
        <v>600</v>
      </c>
      <c r="E605" s="29">
        <v>6218.2</v>
      </c>
      <c r="F605" s="29">
        <v>6218.2</v>
      </c>
    </row>
    <row r="606" spans="1:6" s="11" customFormat="1" ht="31.5" x14ac:dyDescent="0.25">
      <c r="A606" s="56" t="s">
        <v>128</v>
      </c>
      <c r="B606" s="90" t="s">
        <v>64</v>
      </c>
      <c r="C606" s="60" t="s">
        <v>512</v>
      </c>
      <c r="D606" s="63"/>
      <c r="E606" s="29">
        <f>E607+E608+E609</f>
        <v>5185.5</v>
      </c>
      <c r="F606" s="29">
        <f>F607+F608+F609</f>
        <v>5185.5</v>
      </c>
    </row>
    <row r="607" spans="1:6" s="11" customFormat="1" ht="47.25" hidden="1" x14ac:dyDescent="0.25">
      <c r="A607" s="56" t="s">
        <v>133</v>
      </c>
      <c r="B607" s="90" t="s">
        <v>64</v>
      </c>
      <c r="C607" s="118" t="s">
        <v>354</v>
      </c>
      <c r="D607" s="63">
        <v>200</v>
      </c>
      <c r="E607" s="29"/>
      <c r="F607" s="29"/>
    </row>
    <row r="608" spans="1:6" s="11" customFormat="1" ht="31.5" hidden="1" x14ac:dyDescent="0.25">
      <c r="A608" s="56" t="s">
        <v>65</v>
      </c>
      <c r="B608" s="90" t="s">
        <v>64</v>
      </c>
      <c r="C608" s="118" t="s">
        <v>354</v>
      </c>
      <c r="D608" s="63">
        <v>300</v>
      </c>
      <c r="E608" s="29"/>
      <c r="F608" s="29"/>
    </row>
    <row r="609" spans="1:6" s="11" customFormat="1" ht="47.25" x14ac:dyDescent="0.25">
      <c r="A609" s="65" t="s">
        <v>12</v>
      </c>
      <c r="B609" s="90" t="s">
        <v>64</v>
      </c>
      <c r="C609" s="118" t="s">
        <v>354</v>
      </c>
      <c r="D609" s="63">
        <v>600</v>
      </c>
      <c r="E609" s="29">
        <v>5185.5</v>
      </c>
      <c r="F609" s="29">
        <v>5185.5</v>
      </c>
    </row>
    <row r="610" spans="1:6" s="11" customFormat="1" ht="31.5" x14ac:dyDescent="0.25">
      <c r="A610" s="6" t="s">
        <v>23</v>
      </c>
      <c r="B610" s="90" t="s">
        <v>64</v>
      </c>
      <c r="C610" s="60" t="s">
        <v>158</v>
      </c>
      <c r="D610" s="63"/>
      <c r="E610" s="29">
        <f>E612+E611</f>
        <v>5500</v>
      </c>
      <c r="F610" s="29">
        <f>F612+F611</f>
        <v>5500</v>
      </c>
    </row>
    <row r="611" spans="1:6" s="11" customFormat="1" ht="47.25" hidden="1" x14ac:dyDescent="0.25">
      <c r="A611" s="56" t="s">
        <v>133</v>
      </c>
      <c r="B611" s="90" t="s">
        <v>64</v>
      </c>
      <c r="C611" s="60" t="s">
        <v>158</v>
      </c>
      <c r="D611" s="63">
        <v>200</v>
      </c>
      <c r="E611" s="29"/>
      <c r="F611" s="29"/>
    </row>
    <row r="612" spans="1:6" s="11" customFormat="1" ht="47.25" x14ac:dyDescent="0.25">
      <c r="A612" s="65" t="s">
        <v>12</v>
      </c>
      <c r="B612" s="90" t="s">
        <v>64</v>
      </c>
      <c r="C612" s="60" t="s">
        <v>158</v>
      </c>
      <c r="D612" s="63">
        <v>600</v>
      </c>
      <c r="E612" s="102">
        <v>5500</v>
      </c>
      <c r="F612" s="102">
        <v>5500</v>
      </c>
    </row>
    <row r="613" spans="1:6" s="11" customFormat="1" ht="31.5" x14ac:dyDescent="0.25">
      <c r="A613" s="57" t="s">
        <v>513</v>
      </c>
      <c r="B613" s="105" t="s">
        <v>64</v>
      </c>
      <c r="C613" s="59" t="s">
        <v>159</v>
      </c>
      <c r="D613" s="59"/>
      <c r="E613" s="28">
        <f>E614+E619+E621+E623+E625+E630+E636</f>
        <v>174649</v>
      </c>
      <c r="F613" s="28">
        <f>F614+F619+F621+F623+F625+F630+F636</f>
        <v>174649</v>
      </c>
    </row>
    <row r="614" spans="1:6" s="11" customFormat="1" ht="47.25" x14ac:dyDescent="0.25">
      <c r="A614" s="6" t="s">
        <v>36</v>
      </c>
      <c r="B614" s="90" t="s">
        <v>64</v>
      </c>
      <c r="C614" s="60" t="s">
        <v>160</v>
      </c>
      <c r="D614" s="63"/>
      <c r="E614" s="29">
        <f>E615+E616+E618+E617</f>
        <v>34940.1</v>
      </c>
      <c r="F614" s="29">
        <f>F615+F616+F618+F617</f>
        <v>34940.1</v>
      </c>
    </row>
    <row r="615" spans="1:6" s="11" customFormat="1" ht="94.5" x14ac:dyDescent="0.25">
      <c r="A615" s="32" t="s">
        <v>24</v>
      </c>
      <c r="B615" s="90" t="s">
        <v>64</v>
      </c>
      <c r="C615" s="60" t="s">
        <v>160</v>
      </c>
      <c r="D615" s="63">
        <v>100</v>
      </c>
      <c r="E615" s="102">
        <v>30531.1</v>
      </c>
      <c r="F615" s="102">
        <v>30531.1</v>
      </c>
    </row>
    <row r="616" spans="1:6" s="11" customFormat="1" ht="47.25" x14ac:dyDescent="0.25">
      <c r="A616" s="56" t="s">
        <v>133</v>
      </c>
      <c r="B616" s="90" t="s">
        <v>64</v>
      </c>
      <c r="C616" s="60" t="s">
        <v>160</v>
      </c>
      <c r="D616" s="63">
        <v>200</v>
      </c>
      <c r="E616" s="29">
        <v>4199</v>
      </c>
      <c r="F616" s="29">
        <v>4199</v>
      </c>
    </row>
    <row r="617" spans="1:6" s="11" customFormat="1" ht="31.5" hidden="1" x14ac:dyDescent="0.25">
      <c r="A617" s="56" t="s">
        <v>65</v>
      </c>
      <c r="B617" s="90">
        <v>975</v>
      </c>
      <c r="C617" s="60" t="s">
        <v>160</v>
      </c>
      <c r="D617" s="63">
        <v>300</v>
      </c>
      <c r="E617" s="29"/>
      <c r="F617" s="29"/>
    </row>
    <row r="618" spans="1:6" s="11" customFormat="1" ht="15.75" x14ac:dyDescent="0.25">
      <c r="A618" s="65" t="s">
        <v>25</v>
      </c>
      <c r="B618" s="90" t="s">
        <v>64</v>
      </c>
      <c r="C618" s="60" t="s">
        <v>160</v>
      </c>
      <c r="D618" s="63">
        <v>800</v>
      </c>
      <c r="E618" s="29">
        <v>210</v>
      </c>
      <c r="F618" s="29">
        <v>210</v>
      </c>
    </row>
    <row r="619" spans="1:6" s="11" customFormat="1" ht="94.5" hidden="1" x14ac:dyDescent="0.25">
      <c r="A619" s="6" t="s">
        <v>26</v>
      </c>
      <c r="B619" s="90" t="s">
        <v>64</v>
      </c>
      <c r="C619" s="60" t="s">
        <v>161</v>
      </c>
      <c r="D619" s="63"/>
      <c r="E619" s="29">
        <f>E620</f>
        <v>0</v>
      </c>
      <c r="F619" s="29">
        <f>F620</f>
        <v>0</v>
      </c>
    </row>
    <row r="620" spans="1:6" s="11" customFormat="1" ht="47.25" hidden="1" x14ac:dyDescent="0.25">
      <c r="A620" s="65" t="s">
        <v>12</v>
      </c>
      <c r="B620" s="90" t="s">
        <v>64</v>
      </c>
      <c r="C620" s="60" t="s">
        <v>161</v>
      </c>
      <c r="D620" s="63">
        <v>600</v>
      </c>
      <c r="E620" s="29"/>
      <c r="F620" s="29"/>
    </row>
    <row r="621" spans="1:6" s="11" customFormat="1" ht="31.5" hidden="1" x14ac:dyDescent="0.25">
      <c r="A621" s="6" t="s">
        <v>27</v>
      </c>
      <c r="B621" s="90" t="s">
        <v>64</v>
      </c>
      <c r="C621" s="60" t="s">
        <v>162</v>
      </c>
      <c r="D621" s="63"/>
      <c r="E621" s="29">
        <f>E622</f>
        <v>0</v>
      </c>
      <c r="F621" s="29">
        <f>F622</f>
        <v>0</v>
      </c>
    </row>
    <row r="622" spans="1:6" s="11" customFormat="1" ht="47.25" hidden="1" x14ac:dyDescent="0.25">
      <c r="A622" s="65" t="s">
        <v>12</v>
      </c>
      <c r="B622" s="90" t="s">
        <v>64</v>
      </c>
      <c r="C622" s="60" t="s">
        <v>162</v>
      </c>
      <c r="D622" s="63">
        <v>600</v>
      </c>
      <c r="E622" s="29"/>
      <c r="F622" s="29"/>
    </row>
    <row r="623" spans="1:6" s="11" customFormat="1" ht="15.75" hidden="1" x14ac:dyDescent="0.25">
      <c r="A623" s="6" t="s">
        <v>28</v>
      </c>
      <c r="B623" s="90" t="s">
        <v>64</v>
      </c>
      <c r="C623" s="60" t="s">
        <v>163</v>
      </c>
      <c r="D623" s="63"/>
      <c r="E623" s="29">
        <f>E624</f>
        <v>0</v>
      </c>
      <c r="F623" s="29">
        <f>F624</f>
        <v>0</v>
      </c>
    </row>
    <row r="624" spans="1:6" s="11" customFormat="1" ht="47.25" hidden="1" x14ac:dyDescent="0.25">
      <c r="A624" s="65" t="s">
        <v>12</v>
      </c>
      <c r="B624" s="90" t="s">
        <v>64</v>
      </c>
      <c r="C624" s="60" t="s">
        <v>163</v>
      </c>
      <c r="D624" s="63">
        <v>600</v>
      </c>
      <c r="E624" s="29"/>
      <c r="F624" s="29"/>
    </row>
    <row r="625" spans="1:7" s="11" customFormat="1" ht="47.25" x14ac:dyDescent="0.25">
      <c r="A625" s="33" t="s">
        <v>343</v>
      </c>
      <c r="B625" s="90" t="s">
        <v>64</v>
      </c>
      <c r="C625" s="60" t="s">
        <v>344</v>
      </c>
      <c r="D625" s="63"/>
      <c r="E625" s="29">
        <f>E626</f>
        <v>8379.5</v>
      </c>
      <c r="F625" s="29">
        <f>F626</f>
        <v>8379.5</v>
      </c>
    </row>
    <row r="626" spans="1:7" s="11" customFormat="1" ht="31.5" x14ac:dyDescent="0.25">
      <c r="A626" s="33" t="s">
        <v>294</v>
      </c>
      <c r="B626" s="90" t="s">
        <v>64</v>
      </c>
      <c r="C626" s="60" t="s">
        <v>532</v>
      </c>
      <c r="D626" s="63"/>
      <c r="E626" s="29">
        <f>E627+E628+E629</f>
        <v>8379.5</v>
      </c>
      <c r="F626" s="29">
        <f>F627+F628+F629</f>
        <v>8379.5</v>
      </c>
    </row>
    <row r="627" spans="1:7" s="11" customFormat="1" ht="94.5" x14ac:dyDescent="0.25">
      <c r="A627" s="65" t="s">
        <v>24</v>
      </c>
      <c r="B627" s="90" t="s">
        <v>64</v>
      </c>
      <c r="C627" s="60" t="s">
        <v>532</v>
      </c>
      <c r="D627" s="63">
        <v>100</v>
      </c>
      <c r="E627" s="29">
        <v>6754.5</v>
      </c>
      <c r="F627" s="29">
        <v>6754.5</v>
      </c>
    </row>
    <row r="628" spans="1:7" s="11" customFormat="1" ht="47.25" x14ac:dyDescent="0.25">
      <c r="A628" s="56" t="s">
        <v>133</v>
      </c>
      <c r="B628" s="90" t="s">
        <v>64</v>
      </c>
      <c r="C628" s="60" t="s">
        <v>532</v>
      </c>
      <c r="D628" s="63">
        <v>200</v>
      </c>
      <c r="E628" s="29">
        <v>1520</v>
      </c>
      <c r="F628" s="29">
        <v>1520</v>
      </c>
    </row>
    <row r="629" spans="1:7" s="11" customFormat="1" ht="15.75" x14ac:dyDescent="0.25">
      <c r="A629" s="65" t="s">
        <v>25</v>
      </c>
      <c r="B629" s="90" t="s">
        <v>64</v>
      </c>
      <c r="C629" s="60" t="s">
        <v>532</v>
      </c>
      <c r="D629" s="63">
        <v>800</v>
      </c>
      <c r="E629" s="29">
        <v>105</v>
      </c>
      <c r="F629" s="29">
        <v>105</v>
      </c>
    </row>
    <row r="630" spans="1:7" s="11" customFormat="1" ht="126" x14ac:dyDescent="0.25">
      <c r="A630" s="33" t="s">
        <v>514</v>
      </c>
      <c r="B630" s="90" t="s">
        <v>64</v>
      </c>
      <c r="C630" s="60" t="s">
        <v>345</v>
      </c>
      <c r="D630" s="63"/>
      <c r="E630" s="29">
        <f>E631</f>
        <v>30841</v>
      </c>
      <c r="F630" s="29">
        <f>F631</f>
        <v>30841</v>
      </c>
    </row>
    <row r="631" spans="1:7" s="11" customFormat="1" ht="31.5" x14ac:dyDescent="0.25">
      <c r="A631" s="33" t="s">
        <v>294</v>
      </c>
      <c r="B631" s="90" t="s">
        <v>64</v>
      </c>
      <c r="C631" s="60" t="s">
        <v>533</v>
      </c>
      <c r="D631" s="63"/>
      <c r="E631" s="29">
        <f>E632+E633+E635+E634</f>
        <v>30841</v>
      </c>
      <c r="F631" s="29">
        <f>F632+F633+F635+F634</f>
        <v>30841</v>
      </c>
    </row>
    <row r="632" spans="1:7" s="11" customFormat="1" ht="94.5" x14ac:dyDescent="0.25">
      <c r="A632" s="65" t="s">
        <v>24</v>
      </c>
      <c r="B632" s="90" t="s">
        <v>64</v>
      </c>
      <c r="C632" s="60" t="s">
        <v>533</v>
      </c>
      <c r="D632" s="63">
        <v>100</v>
      </c>
      <c r="E632" s="29">
        <v>29304</v>
      </c>
      <c r="F632" s="29">
        <v>29304</v>
      </c>
    </row>
    <row r="633" spans="1:7" s="11" customFormat="1" ht="47.25" x14ac:dyDescent="0.25">
      <c r="A633" s="56" t="s">
        <v>133</v>
      </c>
      <c r="B633" s="90" t="s">
        <v>64</v>
      </c>
      <c r="C633" s="60" t="s">
        <v>533</v>
      </c>
      <c r="D633" s="63">
        <v>200</v>
      </c>
      <c r="E633" s="29">
        <v>1456</v>
      </c>
      <c r="F633" s="29">
        <v>1456</v>
      </c>
    </row>
    <row r="634" spans="1:7" s="11" customFormat="1" ht="31.5" x14ac:dyDescent="0.25">
      <c r="A634" s="56" t="s">
        <v>65</v>
      </c>
      <c r="B634" s="90" t="s">
        <v>64</v>
      </c>
      <c r="C634" s="60" t="s">
        <v>533</v>
      </c>
      <c r="D634" s="63">
        <v>300</v>
      </c>
      <c r="E634" s="29">
        <v>80</v>
      </c>
      <c r="F634" s="29">
        <v>80</v>
      </c>
    </row>
    <row r="635" spans="1:7" s="11" customFormat="1" ht="15.75" x14ac:dyDescent="0.25">
      <c r="A635" s="65" t="s">
        <v>25</v>
      </c>
      <c r="B635" s="90" t="s">
        <v>64</v>
      </c>
      <c r="C635" s="60" t="s">
        <v>533</v>
      </c>
      <c r="D635" s="63">
        <v>800</v>
      </c>
      <c r="E635" s="29">
        <v>1</v>
      </c>
      <c r="F635" s="29">
        <v>1</v>
      </c>
    </row>
    <row r="636" spans="1:7" s="11" customFormat="1" ht="31.5" x14ac:dyDescent="0.25">
      <c r="A636" s="136" t="s">
        <v>346</v>
      </c>
      <c r="B636" s="90" t="s">
        <v>64</v>
      </c>
      <c r="C636" s="60" t="s">
        <v>347</v>
      </c>
      <c r="D636" s="63"/>
      <c r="E636" s="29">
        <f>E637</f>
        <v>100488.40000000001</v>
      </c>
      <c r="F636" s="29">
        <f>F637</f>
        <v>100488.40000000001</v>
      </c>
    </row>
    <row r="637" spans="1:7" s="11" customFormat="1" ht="31.5" x14ac:dyDescent="0.25">
      <c r="A637" s="33" t="s">
        <v>294</v>
      </c>
      <c r="B637" s="90" t="s">
        <v>64</v>
      </c>
      <c r="C637" s="60" t="s">
        <v>534</v>
      </c>
      <c r="D637" s="63"/>
      <c r="E637" s="29">
        <f>E638+E639+E640+E641</f>
        <v>100488.40000000001</v>
      </c>
      <c r="F637" s="29">
        <f>F638+F639+F640+F641</f>
        <v>100488.40000000001</v>
      </c>
    </row>
    <row r="638" spans="1:7" s="11" customFormat="1" ht="94.5" x14ac:dyDescent="0.25">
      <c r="A638" s="33" t="s">
        <v>24</v>
      </c>
      <c r="B638" s="90" t="s">
        <v>64</v>
      </c>
      <c r="C638" s="60" t="s">
        <v>534</v>
      </c>
      <c r="D638" s="63">
        <v>100</v>
      </c>
      <c r="E638" s="29">
        <v>77518.100000000006</v>
      </c>
      <c r="F638" s="29">
        <v>77518.100000000006</v>
      </c>
    </row>
    <row r="639" spans="1:7" s="11" customFormat="1" ht="47.25" x14ac:dyDescent="0.25">
      <c r="A639" s="56" t="s">
        <v>133</v>
      </c>
      <c r="B639" s="90" t="s">
        <v>64</v>
      </c>
      <c r="C639" s="60" t="s">
        <v>534</v>
      </c>
      <c r="D639" s="63">
        <v>200</v>
      </c>
      <c r="E639" s="29">
        <v>22203.3</v>
      </c>
      <c r="F639" s="29">
        <v>22203.3</v>
      </c>
    </row>
    <row r="640" spans="1:7" s="11" customFormat="1" ht="31.5" hidden="1" x14ac:dyDescent="0.25">
      <c r="A640" s="56" t="s">
        <v>65</v>
      </c>
      <c r="B640" s="90" t="s">
        <v>64</v>
      </c>
      <c r="C640" s="60" t="s">
        <v>534</v>
      </c>
      <c r="D640" s="63">
        <v>300</v>
      </c>
      <c r="E640" s="29"/>
      <c r="F640" s="29"/>
      <c r="G640" s="68"/>
    </row>
    <row r="641" spans="1:7" s="11" customFormat="1" ht="15.75" x14ac:dyDescent="0.25">
      <c r="A641" s="65" t="s">
        <v>25</v>
      </c>
      <c r="B641" s="90" t="s">
        <v>64</v>
      </c>
      <c r="C641" s="60" t="s">
        <v>534</v>
      </c>
      <c r="D641" s="63">
        <v>800</v>
      </c>
      <c r="E641" s="29">
        <v>767</v>
      </c>
      <c r="F641" s="29">
        <v>767</v>
      </c>
      <c r="G641" s="68"/>
    </row>
    <row r="642" spans="1:7" ht="63" hidden="1" x14ac:dyDescent="0.25">
      <c r="A642" s="5" t="s">
        <v>394</v>
      </c>
      <c r="B642" s="87" t="s">
        <v>64</v>
      </c>
      <c r="C642" s="4" t="s">
        <v>227</v>
      </c>
      <c r="D642" s="60"/>
      <c r="E642" s="27">
        <f>E643</f>
        <v>0</v>
      </c>
      <c r="F642" s="27">
        <f>F643</f>
        <v>0</v>
      </c>
    </row>
    <row r="643" spans="1:7" ht="15.75" hidden="1" x14ac:dyDescent="0.25">
      <c r="A643" s="57" t="s">
        <v>515</v>
      </c>
      <c r="B643" s="105" t="s">
        <v>64</v>
      </c>
      <c r="C643" s="59" t="s">
        <v>228</v>
      </c>
      <c r="D643" s="60"/>
      <c r="E643" s="28">
        <f>E644+E646+E648+E653+E655+E657</f>
        <v>0</v>
      </c>
      <c r="F643" s="28">
        <f>F644+F646+F648+F653+F655+F657</f>
        <v>0</v>
      </c>
    </row>
    <row r="644" spans="1:7" ht="157.5" hidden="1" x14ac:dyDescent="0.25">
      <c r="A644" s="22" t="s">
        <v>98</v>
      </c>
      <c r="B644" s="90" t="s">
        <v>64</v>
      </c>
      <c r="C644" s="60" t="s">
        <v>229</v>
      </c>
      <c r="D644" s="60"/>
      <c r="E644" s="29">
        <f>E645</f>
        <v>0</v>
      </c>
      <c r="F644" s="29">
        <f>F645</f>
        <v>0</v>
      </c>
    </row>
    <row r="645" spans="1:7" ht="47.25" hidden="1" x14ac:dyDescent="0.25">
      <c r="A645" s="56" t="s">
        <v>133</v>
      </c>
      <c r="B645" s="90" t="s">
        <v>64</v>
      </c>
      <c r="C645" s="60" t="s">
        <v>229</v>
      </c>
      <c r="D645" s="63">
        <v>200</v>
      </c>
      <c r="E645" s="29"/>
      <c r="F645" s="29"/>
    </row>
    <row r="646" spans="1:7" ht="47.25" hidden="1" x14ac:dyDescent="0.25">
      <c r="A646" s="56" t="s">
        <v>99</v>
      </c>
      <c r="B646" s="90" t="s">
        <v>64</v>
      </c>
      <c r="C646" s="60" t="s">
        <v>230</v>
      </c>
      <c r="D646" s="47"/>
      <c r="E646" s="29">
        <f>E647</f>
        <v>0</v>
      </c>
      <c r="F646" s="29">
        <f>F647</f>
        <v>0</v>
      </c>
    </row>
    <row r="647" spans="1:7" ht="47.25" hidden="1" x14ac:dyDescent="0.25">
      <c r="A647" s="56" t="s">
        <v>133</v>
      </c>
      <c r="B647" s="90" t="s">
        <v>64</v>
      </c>
      <c r="C647" s="60" t="s">
        <v>230</v>
      </c>
      <c r="D647" s="63">
        <v>200</v>
      </c>
      <c r="E647" s="29"/>
      <c r="F647" s="29"/>
    </row>
    <row r="648" spans="1:7" ht="189" hidden="1" x14ac:dyDescent="0.25">
      <c r="A648" s="38" t="s">
        <v>107</v>
      </c>
      <c r="B648" s="90" t="s">
        <v>64</v>
      </c>
      <c r="C648" s="60" t="s">
        <v>231</v>
      </c>
      <c r="D648" s="47"/>
      <c r="E648" s="29">
        <f>E649+E651</f>
        <v>0</v>
      </c>
      <c r="F648" s="29">
        <f>F649+F651</f>
        <v>0</v>
      </c>
    </row>
    <row r="649" spans="1:7" ht="31.5" hidden="1" x14ac:dyDescent="0.25">
      <c r="A649" s="6" t="s">
        <v>294</v>
      </c>
      <c r="B649" s="90" t="s">
        <v>64</v>
      </c>
      <c r="C649" s="60" t="s">
        <v>516</v>
      </c>
      <c r="D649" s="63"/>
      <c r="E649" s="29">
        <f>E650</f>
        <v>0</v>
      </c>
      <c r="F649" s="29">
        <f>F650</f>
        <v>0</v>
      </c>
    </row>
    <row r="650" spans="1:7" ht="47.25" hidden="1" x14ac:dyDescent="0.25">
      <c r="A650" s="65" t="s">
        <v>12</v>
      </c>
      <c r="B650" s="90" t="s">
        <v>64</v>
      </c>
      <c r="C650" s="60" t="s">
        <v>516</v>
      </c>
      <c r="D650" s="63">
        <v>600</v>
      </c>
      <c r="E650" s="29"/>
      <c r="F650" s="29"/>
    </row>
    <row r="651" spans="1:7" ht="47.25" hidden="1" x14ac:dyDescent="0.25">
      <c r="A651" s="6" t="s">
        <v>517</v>
      </c>
      <c r="B651" s="90" t="s">
        <v>64</v>
      </c>
      <c r="C651" s="60" t="s">
        <v>518</v>
      </c>
      <c r="D651" s="63"/>
      <c r="E651" s="29">
        <f>E652</f>
        <v>0</v>
      </c>
      <c r="F651" s="29">
        <f>F652</f>
        <v>0</v>
      </c>
    </row>
    <row r="652" spans="1:7" ht="47.25" hidden="1" x14ac:dyDescent="0.25">
      <c r="A652" s="65" t="s">
        <v>12</v>
      </c>
      <c r="B652" s="90" t="s">
        <v>64</v>
      </c>
      <c r="C652" s="60" t="s">
        <v>518</v>
      </c>
      <c r="D652" s="63">
        <v>600</v>
      </c>
      <c r="E652" s="29"/>
      <c r="F652" s="29"/>
    </row>
    <row r="653" spans="1:7" ht="31.5" hidden="1" x14ac:dyDescent="0.25">
      <c r="A653" s="38" t="s">
        <v>100</v>
      </c>
      <c r="B653" s="90" t="s">
        <v>64</v>
      </c>
      <c r="C653" s="60" t="s">
        <v>232</v>
      </c>
      <c r="D653" s="47"/>
      <c r="E653" s="29">
        <f>E654</f>
        <v>0</v>
      </c>
      <c r="F653" s="29">
        <f>F654</f>
        <v>0</v>
      </c>
    </row>
    <row r="654" spans="1:7" ht="47.25" hidden="1" x14ac:dyDescent="0.25">
      <c r="A654" s="56" t="s">
        <v>133</v>
      </c>
      <c r="B654" s="90" t="s">
        <v>64</v>
      </c>
      <c r="C654" s="60" t="s">
        <v>232</v>
      </c>
      <c r="D654" s="63">
        <v>200</v>
      </c>
      <c r="E654" s="29"/>
      <c r="F654" s="29"/>
    </row>
    <row r="655" spans="1:7" ht="78.75" hidden="1" x14ac:dyDescent="0.25">
      <c r="A655" s="38" t="s">
        <v>108</v>
      </c>
      <c r="B655" s="90" t="s">
        <v>64</v>
      </c>
      <c r="C655" s="60" t="s">
        <v>234</v>
      </c>
      <c r="D655" s="47"/>
      <c r="E655" s="29">
        <f>E656</f>
        <v>0</v>
      </c>
      <c r="F655" s="29">
        <f>F656</f>
        <v>0</v>
      </c>
    </row>
    <row r="656" spans="1:7" ht="47.25" hidden="1" x14ac:dyDescent="0.25">
      <c r="A656" s="56" t="s">
        <v>133</v>
      </c>
      <c r="B656" s="90" t="s">
        <v>64</v>
      </c>
      <c r="C656" s="60" t="s">
        <v>234</v>
      </c>
      <c r="D656" s="63">
        <v>200</v>
      </c>
      <c r="E656" s="29"/>
      <c r="F656" s="29"/>
    </row>
    <row r="657" spans="1:6" ht="78.75" hidden="1" x14ac:dyDescent="0.25">
      <c r="A657" s="38" t="s">
        <v>102</v>
      </c>
      <c r="B657" s="90" t="s">
        <v>64</v>
      </c>
      <c r="C657" s="60" t="s">
        <v>235</v>
      </c>
      <c r="D657" s="47"/>
      <c r="E657" s="29">
        <f>E658</f>
        <v>0</v>
      </c>
      <c r="F657" s="29">
        <f>F658</f>
        <v>0</v>
      </c>
    </row>
    <row r="658" spans="1:6" ht="47.25" hidden="1" x14ac:dyDescent="0.25">
      <c r="A658" s="56" t="s">
        <v>133</v>
      </c>
      <c r="B658" s="90" t="s">
        <v>64</v>
      </c>
      <c r="C658" s="60" t="s">
        <v>235</v>
      </c>
      <c r="D658" s="63">
        <v>200</v>
      </c>
      <c r="E658" s="102"/>
      <c r="F658" s="102"/>
    </row>
    <row r="659" spans="1:6" ht="94.5" hidden="1" x14ac:dyDescent="0.25">
      <c r="A659" s="24" t="s">
        <v>400</v>
      </c>
      <c r="B659" s="87" t="s">
        <v>64</v>
      </c>
      <c r="C659" s="4" t="s">
        <v>243</v>
      </c>
      <c r="D659" s="60"/>
      <c r="E659" s="27">
        <f>E660+E664</f>
        <v>0</v>
      </c>
      <c r="F659" s="27">
        <f>F660+F664</f>
        <v>0</v>
      </c>
    </row>
    <row r="660" spans="1:6" ht="78.75" hidden="1" x14ac:dyDescent="0.25">
      <c r="A660" s="57" t="s">
        <v>519</v>
      </c>
      <c r="B660" s="105" t="s">
        <v>64</v>
      </c>
      <c r="C660" s="59" t="s">
        <v>244</v>
      </c>
      <c r="D660" s="137"/>
      <c r="E660" s="28">
        <f t="shared" ref="E660:F662" si="5">E661</f>
        <v>0</v>
      </c>
      <c r="F660" s="28">
        <f t="shared" si="5"/>
        <v>0</v>
      </c>
    </row>
    <row r="661" spans="1:6" ht="78.75" hidden="1" x14ac:dyDescent="0.25">
      <c r="A661" s="22" t="s">
        <v>351</v>
      </c>
      <c r="B661" s="90" t="s">
        <v>64</v>
      </c>
      <c r="C661" s="60" t="s">
        <v>350</v>
      </c>
      <c r="D661" s="60"/>
      <c r="E661" s="29">
        <f t="shared" si="5"/>
        <v>0</v>
      </c>
      <c r="F661" s="29">
        <f t="shared" si="5"/>
        <v>0</v>
      </c>
    </row>
    <row r="662" spans="1:6" ht="31.5" hidden="1" x14ac:dyDescent="0.25">
      <c r="A662" s="22" t="s">
        <v>294</v>
      </c>
      <c r="B662" s="90" t="s">
        <v>64</v>
      </c>
      <c r="C662" s="60" t="s">
        <v>406</v>
      </c>
      <c r="D662" s="60"/>
      <c r="E662" s="29">
        <f t="shared" si="5"/>
        <v>0</v>
      </c>
      <c r="F662" s="29">
        <f t="shared" si="5"/>
        <v>0</v>
      </c>
    </row>
    <row r="663" spans="1:6" ht="47.25" hidden="1" x14ac:dyDescent="0.25">
      <c r="A663" s="65" t="s">
        <v>12</v>
      </c>
      <c r="B663" s="90" t="s">
        <v>64</v>
      </c>
      <c r="C663" s="60" t="s">
        <v>406</v>
      </c>
      <c r="D663" s="60">
        <v>600</v>
      </c>
      <c r="E663" s="29"/>
      <c r="F663" s="29"/>
    </row>
    <row r="664" spans="1:6" ht="47.25" hidden="1" x14ac:dyDescent="0.25">
      <c r="A664" s="57" t="s">
        <v>520</v>
      </c>
      <c r="B664" s="105" t="s">
        <v>64</v>
      </c>
      <c r="C664" s="59" t="s">
        <v>134</v>
      </c>
      <c r="D664" s="137"/>
      <c r="E664" s="28">
        <f>E665</f>
        <v>0</v>
      </c>
      <c r="F664" s="28">
        <f>F665</f>
        <v>0</v>
      </c>
    </row>
    <row r="665" spans="1:6" ht="31.5" hidden="1" x14ac:dyDescent="0.25">
      <c r="A665" s="22" t="s">
        <v>521</v>
      </c>
      <c r="B665" s="90" t="s">
        <v>64</v>
      </c>
      <c r="C665" s="60" t="s">
        <v>522</v>
      </c>
      <c r="D665" s="60"/>
      <c r="E665" s="29">
        <f>E666</f>
        <v>0</v>
      </c>
      <c r="F665" s="29">
        <f>F666</f>
        <v>0</v>
      </c>
    </row>
    <row r="666" spans="1:6" ht="47.25" hidden="1" x14ac:dyDescent="0.25">
      <c r="A666" s="65" t="s">
        <v>12</v>
      </c>
      <c r="B666" s="90">
        <v>975</v>
      </c>
      <c r="C666" s="60" t="s">
        <v>522</v>
      </c>
      <c r="D666" s="60">
        <v>600</v>
      </c>
      <c r="E666" s="29"/>
      <c r="F666" s="29"/>
    </row>
    <row r="667" spans="1:6" ht="47.25" hidden="1" x14ac:dyDescent="0.25">
      <c r="A667" s="57" t="s">
        <v>81</v>
      </c>
      <c r="B667" s="105" t="s">
        <v>64</v>
      </c>
      <c r="C667" s="59" t="s">
        <v>259</v>
      </c>
      <c r="D667" s="60"/>
      <c r="E667" s="28">
        <f>E668</f>
        <v>0</v>
      </c>
      <c r="F667" s="28">
        <f>F668</f>
        <v>0</v>
      </c>
    </row>
    <row r="668" spans="1:6" ht="47.25" hidden="1" x14ac:dyDescent="0.25">
      <c r="A668" s="124" t="s">
        <v>82</v>
      </c>
      <c r="B668" s="90" t="s">
        <v>64</v>
      </c>
      <c r="C668" s="60" t="s">
        <v>260</v>
      </c>
      <c r="D668" s="60"/>
      <c r="E668" s="29">
        <f>E669</f>
        <v>0</v>
      </c>
      <c r="F668" s="29">
        <f>F669</f>
        <v>0</v>
      </c>
    </row>
    <row r="669" spans="1:6" ht="47.25" hidden="1" x14ac:dyDescent="0.25">
      <c r="A669" s="65" t="s">
        <v>12</v>
      </c>
      <c r="B669" s="90" t="s">
        <v>64</v>
      </c>
      <c r="C669" s="60" t="s">
        <v>260</v>
      </c>
      <c r="D669" s="63">
        <v>600</v>
      </c>
      <c r="E669" s="29"/>
      <c r="F669" s="29"/>
    </row>
    <row r="670" spans="1:6" ht="31.5" hidden="1" x14ac:dyDescent="0.25">
      <c r="A670" s="5" t="s">
        <v>32</v>
      </c>
      <c r="B670" s="87">
        <v>975</v>
      </c>
      <c r="C670" s="4" t="s">
        <v>129</v>
      </c>
      <c r="D670" s="63"/>
      <c r="E670" s="27">
        <f>E671</f>
        <v>0</v>
      </c>
      <c r="F670" s="27">
        <f>F671</f>
        <v>0</v>
      </c>
    </row>
    <row r="671" spans="1:6" ht="15.75" hidden="1" x14ac:dyDescent="0.25">
      <c r="A671" s="6"/>
      <c r="B671" s="90"/>
      <c r="C671" s="60"/>
      <c r="D671" s="111"/>
      <c r="E671" s="29">
        <f>E672</f>
        <v>0</v>
      </c>
      <c r="F671" s="29">
        <f>F672</f>
        <v>0</v>
      </c>
    </row>
    <row r="672" spans="1:6" ht="15.75" hidden="1" x14ac:dyDescent="0.25">
      <c r="A672" s="65"/>
      <c r="B672" s="90"/>
      <c r="C672" s="60"/>
      <c r="D672" s="63"/>
      <c r="E672" s="29"/>
      <c r="F672" s="29"/>
    </row>
    <row r="673" spans="1:6" ht="6" customHeight="1" x14ac:dyDescent="0.25">
      <c r="A673" s="65"/>
      <c r="B673" s="90"/>
      <c r="C673" s="55"/>
      <c r="D673" s="100"/>
      <c r="E673" s="102"/>
      <c r="F673" s="102"/>
    </row>
    <row r="674" spans="1:6" ht="47.25" x14ac:dyDescent="0.25">
      <c r="A674" s="96" t="s">
        <v>523</v>
      </c>
      <c r="B674" s="80" t="s">
        <v>66</v>
      </c>
      <c r="C674" s="138"/>
      <c r="D674" s="139"/>
      <c r="E674" s="97">
        <f>E676+E688</f>
        <v>204995.3</v>
      </c>
      <c r="F674" s="97">
        <f>F676+F688</f>
        <v>251754.30000000002</v>
      </c>
    </row>
    <row r="675" spans="1:6" ht="6" customHeight="1" x14ac:dyDescent="0.25">
      <c r="A675" s="86"/>
      <c r="B675" s="87"/>
      <c r="C675" s="55"/>
      <c r="D675" s="91"/>
      <c r="E675" s="140"/>
      <c r="F675" s="140"/>
    </row>
    <row r="676" spans="1:6" ht="63" x14ac:dyDescent="0.25">
      <c r="A676" s="5" t="s">
        <v>384</v>
      </c>
      <c r="B676" s="87" t="s">
        <v>66</v>
      </c>
      <c r="C676" s="4" t="s">
        <v>214</v>
      </c>
      <c r="D676" s="50"/>
      <c r="E676" s="27">
        <f>E677</f>
        <v>70390</v>
      </c>
      <c r="F676" s="27">
        <f>F677</f>
        <v>78770.600000000006</v>
      </c>
    </row>
    <row r="677" spans="1:6" ht="31.5" x14ac:dyDescent="0.25">
      <c r="A677" s="57" t="s">
        <v>524</v>
      </c>
      <c r="B677" s="105" t="s">
        <v>66</v>
      </c>
      <c r="C677" s="59" t="s">
        <v>218</v>
      </c>
      <c r="D677" s="50"/>
      <c r="E677" s="28">
        <f>E678+E680</f>
        <v>70390</v>
      </c>
      <c r="F677" s="28">
        <f>F678+F680</f>
        <v>78770.600000000006</v>
      </c>
    </row>
    <row r="678" spans="1:6" ht="15.75" x14ac:dyDescent="0.25">
      <c r="A678" s="6" t="s">
        <v>67</v>
      </c>
      <c r="B678" s="90" t="s">
        <v>66</v>
      </c>
      <c r="C678" s="60" t="s">
        <v>219</v>
      </c>
      <c r="D678" s="50"/>
      <c r="E678" s="29">
        <f>E679</f>
        <v>40383</v>
      </c>
      <c r="F678" s="29">
        <f>F679</f>
        <v>51763.6</v>
      </c>
    </row>
    <row r="679" spans="1:6" ht="31.5" x14ac:dyDescent="0.25">
      <c r="A679" s="32" t="s">
        <v>75</v>
      </c>
      <c r="B679" s="90" t="s">
        <v>66</v>
      </c>
      <c r="C679" s="60" t="s">
        <v>219</v>
      </c>
      <c r="D679" s="63">
        <v>700</v>
      </c>
      <c r="E679" s="29">
        <f>59283-18900</f>
        <v>40383</v>
      </c>
      <c r="F679" s="29">
        <f>56838.6-5075</f>
        <v>51763.6</v>
      </c>
    </row>
    <row r="680" spans="1:6" ht="47.25" x14ac:dyDescent="0.25">
      <c r="A680" s="6" t="s">
        <v>36</v>
      </c>
      <c r="B680" s="90" t="s">
        <v>66</v>
      </c>
      <c r="C680" s="60" t="s">
        <v>334</v>
      </c>
      <c r="D680" s="63"/>
      <c r="E680" s="29">
        <f>E681+E683</f>
        <v>30007</v>
      </c>
      <c r="F680" s="29">
        <f>F681+F683</f>
        <v>27007</v>
      </c>
    </row>
    <row r="681" spans="1:6" ht="144" customHeight="1" x14ac:dyDescent="0.25">
      <c r="A681" s="65" t="s">
        <v>478</v>
      </c>
      <c r="B681" s="90" t="s">
        <v>66</v>
      </c>
      <c r="C681" s="60" t="s">
        <v>335</v>
      </c>
      <c r="D681" s="63"/>
      <c r="E681" s="29">
        <f>E682</f>
        <v>7</v>
      </c>
      <c r="F681" s="29">
        <f>F682</f>
        <v>7</v>
      </c>
    </row>
    <row r="682" spans="1:6" ht="47.25" x14ac:dyDescent="0.25">
      <c r="A682" s="56" t="s">
        <v>133</v>
      </c>
      <c r="B682" s="90" t="s">
        <v>66</v>
      </c>
      <c r="C682" s="60" t="s">
        <v>335</v>
      </c>
      <c r="D682" s="63">
        <v>200</v>
      </c>
      <c r="E682" s="29">
        <v>7</v>
      </c>
      <c r="F682" s="29">
        <v>7</v>
      </c>
    </row>
    <row r="683" spans="1:6" ht="47.25" x14ac:dyDescent="0.25">
      <c r="A683" s="6" t="s">
        <v>36</v>
      </c>
      <c r="B683" s="90" t="s">
        <v>66</v>
      </c>
      <c r="C683" s="60" t="s">
        <v>220</v>
      </c>
      <c r="D683" s="111"/>
      <c r="E683" s="29">
        <f>E684+E685+E686+E687</f>
        <v>30000</v>
      </c>
      <c r="F683" s="29">
        <f>F684+F685+F686+F687</f>
        <v>27000</v>
      </c>
    </row>
    <row r="684" spans="1:6" ht="94.5" x14ac:dyDescent="0.25">
      <c r="A684" s="32" t="s">
        <v>24</v>
      </c>
      <c r="B684" s="90" t="s">
        <v>66</v>
      </c>
      <c r="C684" s="60" t="s">
        <v>220</v>
      </c>
      <c r="D684" s="63">
        <v>100</v>
      </c>
      <c r="E684" s="29">
        <v>30000</v>
      </c>
      <c r="F684" s="29">
        <v>27000</v>
      </c>
    </row>
    <row r="685" spans="1:6" ht="47.25" hidden="1" x14ac:dyDescent="0.25">
      <c r="A685" s="56" t="s">
        <v>133</v>
      </c>
      <c r="B685" s="90" t="s">
        <v>66</v>
      </c>
      <c r="C685" s="60" t="s">
        <v>220</v>
      </c>
      <c r="D685" s="63">
        <v>200</v>
      </c>
      <c r="E685" s="29"/>
      <c r="F685" s="29"/>
    </row>
    <row r="686" spans="1:6" ht="31.5" hidden="1" x14ac:dyDescent="0.25">
      <c r="A686" s="6" t="s">
        <v>65</v>
      </c>
      <c r="B686" s="90" t="s">
        <v>66</v>
      </c>
      <c r="C686" s="60" t="s">
        <v>221</v>
      </c>
      <c r="D686" s="63">
        <v>300</v>
      </c>
      <c r="E686" s="29"/>
      <c r="F686" s="29"/>
    </row>
    <row r="687" spans="1:6" ht="15.75" hidden="1" x14ac:dyDescent="0.25">
      <c r="A687" s="65" t="s">
        <v>25</v>
      </c>
      <c r="B687" s="90" t="s">
        <v>66</v>
      </c>
      <c r="C687" s="60" t="s">
        <v>221</v>
      </c>
      <c r="D687" s="63">
        <v>800</v>
      </c>
      <c r="E687" s="29"/>
      <c r="F687" s="29"/>
    </row>
    <row r="688" spans="1:6" ht="31.5" x14ac:dyDescent="0.25">
      <c r="A688" s="5" t="s">
        <v>32</v>
      </c>
      <c r="B688" s="87" t="s">
        <v>66</v>
      </c>
      <c r="C688" s="4" t="s">
        <v>129</v>
      </c>
      <c r="D688" s="63"/>
      <c r="E688" s="27">
        <f>E689+E693+E691</f>
        <v>134605.29999999999</v>
      </c>
      <c r="F688" s="27">
        <f>F689+F693+F691</f>
        <v>172983.7</v>
      </c>
    </row>
    <row r="689" spans="1:7" ht="15.75" hidden="1" x14ac:dyDescent="0.25">
      <c r="A689" s="6" t="s">
        <v>68</v>
      </c>
      <c r="B689" s="90" t="s">
        <v>66</v>
      </c>
      <c r="C689" s="60" t="s">
        <v>257</v>
      </c>
      <c r="D689" s="111"/>
      <c r="E689" s="29">
        <f>E690</f>
        <v>0</v>
      </c>
      <c r="F689" s="29">
        <f>F690</f>
        <v>0</v>
      </c>
    </row>
    <row r="690" spans="1:7" ht="15.75" hidden="1" x14ac:dyDescent="0.25">
      <c r="A690" s="65" t="s">
        <v>25</v>
      </c>
      <c r="B690" s="90" t="s">
        <v>66</v>
      </c>
      <c r="C690" s="60" t="s">
        <v>257</v>
      </c>
      <c r="D690" s="63">
        <v>800</v>
      </c>
      <c r="E690" s="29"/>
      <c r="F690" s="29"/>
    </row>
    <row r="691" spans="1:7" s="54" customFormat="1" ht="47.25" x14ac:dyDescent="0.25">
      <c r="A691" s="65" t="s">
        <v>553</v>
      </c>
      <c r="B691" s="90" t="s">
        <v>66</v>
      </c>
      <c r="C691" s="60" t="s">
        <v>258</v>
      </c>
      <c r="D691" s="111"/>
      <c r="E691" s="29">
        <f>E692</f>
        <v>100570.3</v>
      </c>
      <c r="F691" s="29">
        <f>F692</f>
        <v>104417.5</v>
      </c>
      <c r="G691" s="66"/>
    </row>
    <row r="692" spans="1:7" s="54" customFormat="1" ht="15.75" x14ac:dyDescent="0.25">
      <c r="A692" s="65" t="s">
        <v>25</v>
      </c>
      <c r="B692" s="90" t="s">
        <v>66</v>
      </c>
      <c r="C692" s="60" t="s">
        <v>258</v>
      </c>
      <c r="D692" s="63">
        <v>800</v>
      </c>
      <c r="E692" s="29">
        <v>100570.3</v>
      </c>
      <c r="F692" s="29">
        <v>104417.5</v>
      </c>
      <c r="G692" s="66"/>
    </row>
    <row r="693" spans="1:7" s="54" customFormat="1" ht="31.5" x14ac:dyDescent="0.25">
      <c r="A693" s="151" t="s">
        <v>529</v>
      </c>
      <c r="B693" s="55" t="s">
        <v>66</v>
      </c>
      <c r="C693" s="152" t="s">
        <v>530</v>
      </c>
      <c r="D693" s="14"/>
      <c r="E693" s="153">
        <f>E694</f>
        <v>34035</v>
      </c>
      <c r="F693" s="153">
        <f>F694</f>
        <v>68566.2</v>
      </c>
      <c r="G693" s="66"/>
    </row>
    <row r="694" spans="1:7" s="54" customFormat="1" ht="15.75" x14ac:dyDescent="0.25">
      <c r="A694" s="151" t="s">
        <v>531</v>
      </c>
      <c r="B694" s="55" t="s">
        <v>66</v>
      </c>
      <c r="C694" s="152" t="s">
        <v>530</v>
      </c>
      <c r="D694" s="43"/>
      <c r="E694" s="153">
        <v>34035</v>
      </c>
      <c r="F694" s="153">
        <v>68566.2</v>
      </c>
      <c r="G694" s="66"/>
    </row>
    <row r="695" spans="1:7" ht="15.75" x14ac:dyDescent="0.25">
      <c r="A695" s="25"/>
      <c r="B695" s="141"/>
      <c r="C695" s="25"/>
      <c r="D695" s="35"/>
      <c r="E695" s="70"/>
      <c r="F695" s="70"/>
    </row>
    <row r="696" spans="1:7" ht="15.75" x14ac:dyDescent="0.25">
      <c r="A696" s="19"/>
      <c r="B696" s="19"/>
      <c r="C696" s="19"/>
      <c r="D696" s="19"/>
      <c r="E696" s="20"/>
      <c r="F696" s="186"/>
    </row>
    <row r="697" spans="1:7" ht="15.75" x14ac:dyDescent="0.25">
      <c r="A697" s="19"/>
      <c r="B697" s="19"/>
      <c r="C697" s="19"/>
      <c r="D697" s="19"/>
      <c r="E697" s="20"/>
    </row>
    <row r="698" spans="1:7" ht="15.75" x14ac:dyDescent="0.25">
      <c r="A698" s="19"/>
      <c r="B698" s="19"/>
      <c r="C698" s="19"/>
      <c r="D698" s="19"/>
      <c r="E698" s="20"/>
    </row>
    <row r="699" spans="1:7" ht="15.75" x14ac:dyDescent="0.25">
      <c r="A699" s="19"/>
      <c r="B699" s="19"/>
      <c r="C699" s="19"/>
      <c r="D699" s="19"/>
      <c r="E699" s="20"/>
    </row>
    <row r="700" spans="1:7" ht="15.75" x14ac:dyDescent="0.25">
      <c r="A700" s="19"/>
      <c r="B700" s="19"/>
      <c r="C700" s="19"/>
      <c r="D700" s="19"/>
      <c r="E700" s="20"/>
    </row>
    <row r="701" spans="1:7" ht="15.75" x14ac:dyDescent="0.25">
      <c r="A701" s="19"/>
      <c r="B701" s="19"/>
      <c r="C701" s="19"/>
      <c r="D701" s="19"/>
      <c r="E701" s="20"/>
    </row>
    <row r="702" spans="1:7" ht="15.75" x14ac:dyDescent="0.25">
      <c r="A702" s="19"/>
      <c r="B702" s="19"/>
      <c r="C702" s="19"/>
      <c r="D702" s="19"/>
      <c r="E702" s="20"/>
    </row>
    <row r="703" spans="1:7" ht="15.75" x14ac:dyDescent="0.25">
      <c r="A703" s="19"/>
      <c r="B703" s="19"/>
      <c r="C703" s="19"/>
      <c r="D703" s="19"/>
      <c r="E703" s="20"/>
    </row>
    <row r="704" spans="1:7" ht="15.75" x14ac:dyDescent="0.25">
      <c r="A704" s="19"/>
      <c r="B704" s="19"/>
      <c r="C704" s="19"/>
      <c r="D704" s="19"/>
      <c r="E704" s="20"/>
    </row>
    <row r="705" spans="1:5" ht="15.75" x14ac:dyDescent="0.25">
      <c r="A705" s="19"/>
      <c r="B705" s="19"/>
      <c r="C705" s="19"/>
      <c r="D705" s="19"/>
      <c r="E705" s="20"/>
    </row>
    <row r="706" spans="1:5" ht="15.75" x14ac:dyDescent="0.25">
      <c r="A706" s="19"/>
      <c r="B706" s="19"/>
      <c r="C706" s="19"/>
      <c r="D706" s="19"/>
      <c r="E706" s="20"/>
    </row>
    <row r="707" spans="1:5" ht="15.75" x14ac:dyDescent="0.25">
      <c r="A707" s="19"/>
      <c r="B707" s="19"/>
      <c r="C707" s="19"/>
      <c r="D707" s="19"/>
      <c r="E707" s="20"/>
    </row>
    <row r="708" spans="1:5" ht="15.75" x14ac:dyDescent="0.25">
      <c r="A708" s="19"/>
      <c r="B708" s="19"/>
      <c r="C708" s="19"/>
      <c r="D708" s="19"/>
      <c r="E708" s="20"/>
    </row>
    <row r="709" spans="1:5" ht="15.75" x14ac:dyDescent="0.25">
      <c r="A709" s="19"/>
      <c r="B709" s="19"/>
      <c r="C709" s="19"/>
      <c r="D709" s="19"/>
      <c r="E709" s="20"/>
    </row>
    <row r="710" spans="1:5" ht="15.75" x14ac:dyDescent="0.25">
      <c r="A710" s="19"/>
      <c r="B710" s="19"/>
      <c r="C710" s="19"/>
      <c r="D710" s="19"/>
      <c r="E710" s="20"/>
    </row>
    <row r="711" spans="1:5" ht="15.75" x14ac:dyDescent="0.25">
      <c r="A711" s="19"/>
      <c r="B711" s="19"/>
      <c r="C711" s="19"/>
      <c r="D711" s="19"/>
      <c r="E711" s="20"/>
    </row>
    <row r="712" spans="1:5" ht="15.75" x14ac:dyDescent="0.25">
      <c r="A712" s="19"/>
      <c r="B712" s="19"/>
      <c r="C712" s="19"/>
      <c r="D712" s="19"/>
      <c r="E712" s="20"/>
    </row>
    <row r="713" spans="1:5" ht="15.75" x14ac:dyDescent="0.25">
      <c r="A713" s="19"/>
      <c r="B713" s="19"/>
      <c r="C713" s="19"/>
      <c r="D713" s="19"/>
      <c r="E713" s="20"/>
    </row>
    <row r="714" spans="1:5" ht="15.75" x14ac:dyDescent="0.25">
      <c r="A714" s="19"/>
      <c r="B714" s="19"/>
      <c r="C714" s="19"/>
      <c r="D714" s="19"/>
      <c r="E714" s="20"/>
    </row>
    <row r="715" spans="1:5" ht="15.75" x14ac:dyDescent="0.25">
      <c r="A715" s="19"/>
      <c r="B715" s="19"/>
      <c r="C715" s="19"/>
      <c r="D715" s="19"/>
      <c r="E715" s="20"/>
    </row>
    <row r="716" spans="1:5" ht="15.75" x14ac:dyDescent="0.25">
      <c r="A716" s="19"/>
      <c r="B716" s="19"/>
      <c r="C716" s="19"/>
      <c r="D716" s="19"/>
      <c r="E716" s="20"/>
    </row>
    <row r="717" spans="1:5" ht="15.75" x14ac:dyDescent="0.25">
      <c r="A717" s="19"/>
      <c r="B717" s="19"/>
      <c r="C717" s="19"/>
      <c r="D717" s="19"/>
      <c r="E717" s="20"/>
    </row>
    <row r="718" spans="1:5" ht="15.75" x14ac:dyDescent="0.25">
      <c r="A718" s="19"/>
      <c r="B718" s="19"/>
      <c r="C718" s="19"/>
      <c r="D718" s="19"/>
      <c r="E718" s="20"/>
    </row>
    <row r="719" spans="1:5" ht="15.75" x14ac:dyDescent="0.25">
      <c r="A719" s="19"/>
      <c r="B719" s="19"/>
      <c r="C719" s="19"/>
      <c r="D719" s="19"/>
      <c r="E719" s="20"/>
    </row>
    <row r="720" spans="1:5" ht="15.75" x14ac:dyDescent="0.25">
      <c r="A720" s="19"/>
      <c r="B720" s="19"/>
      <c r="C720" s="19"/>
      <c r="D720" s="19"/>
      <c r="E720" s="20"/>
    </row>
    <row r="721" spans="1:5" ht="15.75" x14ac:dyDescent="0.25">
      <c r="A721" s="19"/>
      <c r="B721" s="19"/>
      <c r="C721" s="19"/>
      <c r="D721" s="19"/>
      <c r="E721" s="20"/>
    </row>
    <row r="722" spans="1:5" ht="15.75" x14ac:dyDescent="0.25">
      <c r="A722" s="19"/>
      <c r="B722" s="19"/>
      <c r="C722" s="19"/>
      <c r="D722" s="19"/>
      <c r="E722" s="20"/>
    </row>
    <row r="723" spans="1:5" ht="15.75" x14ac:dyDescent="0.25">
      <c r="A723" s="19"/>
      <c r="B723" s="19"/>
      <c r="C723" s="19"/>
      <c r="D723" s="19"/>
      <c r="E723" s="20"/>
    </row>
    <row r="724" spans="1:5" ht="15.75" x14ac:dyDescent="0.25">
      <c r="A724" s="19"/>
      <c r="B724" s="19"/>
      <c r="C724" s="19"/>
      <c r="D724" s="19"/>
      <c r="E724" s="20"/>
    </row>
    <row r="725" spans="1:5" ht="15.75" x14ac:dyDescent="0.25">
      <c r="A725" s="19"/>
      <c r="B725" s="19"/>
      <c r="C725" s="19"/>
      <c r="D725" s="19"/>
      <c r="E725" s="20"/>
    </row>
    <row r="726" spans="1:5" ht="15.75" x14ac:dyDescent="0.25">
      <c r="A726" s="19"/>
      <c r="B726" s="19"/>
      <c r="C726" s="19"/>
      <c r="D726" s="19"/>
      <c r="E726" s="20"/>
    </row>
    <row r="727" spans="1:5" ht="15.75" x14ac:dyDescent="0.25">
      <c r="A727" s="19"/>
      <c r="B727" s="19"/>
      <c r="C727" s="19"/>
      <c r="D727" s="19"/>
      <c r="E727" s="20"/>
    </row>
    <row r="728" spans="1:5" ht="15.75" x14ac:dyDescent="0.25">
      <c r="A728" s="19"/>
      <c r="B728" s="19"/>
      <c r="C728" s="19"/>
      <c r="D728" s="19"/>
      <c r="E728" s="20"/>
    </row>
    <row r="729" spans="1:5" ht="15.75" x14ac:dyDescent="0.25">
      <c r="A729" s="19"/>
      <c r="B729" s="19"/>
      <c r="C729" s="19"/>
      <c r="D729" s="19"/>
      <c r="E729" s="20"/>
    </row>
    <row r="730" spans="1:5" ht="15.75" x14ac:dyDescent="0.25">
      <c r="A730" s="19"/>
      <c r="B730" s="19"/>
      <c r="C730" s="19"/>
      <c r="D730" s="19"/>
      <c r="E730" s="20"/>
    </row>
    <row r="731" spans="1:5" ht="15.75" x14ac:dyDescent="0.25">
      <c r="A731" s="19"/>
      <c r="B731" s="19"/>
      <c r="C731" s="19"/>
      <c r="D731" s="19"/>
      <c r="E731" s="20"/>
    </row>
    <row r="732" spans="1:5" ht="15.75" x14ac:dyDescent="0.25">
      <c r="A732" s="19"/>
      <c r="B732" s="19"/>
      <c r="C732" s="19"/>
      <c r="D732" s="19"/>
      <c r="E732" s="20"/>
    </row>
    <row r="733" spans="1:5" ht="15.75" x14ac:dyDescent="0.25">
      <c r="A733" s="19"/>
      <c r="B733" s="19"/>
      <c r="C733" s="19"/>
      <c r="D733" s="19"/>
      <c r="E733" s="20"/>
    </row>
    <row r="734" spans="1:5" ht="15.75" x14ac:dyDescent="0.25">
      <c r="A734" s="19"/>
      <c r="B734" s="19"/>
      <c r="C734" s="19"/>
      <c r="D734" s="19"/>
      <c r="E734" s="20"/>
    </row>
    <row r="735" spans="1:5" ht="15.75" x14ac:dyDescent="0.25">
      <c r="A735" s="19"/>
      <c r="B735" s="19"/>
      <c r="C735" s="19"/>
      <c r="D735" s="19"/>
      <c r="E735" s="20"/>
    </row>
    <row r="736" spans="1:5" ht="15.75" x14ac:dyDescent="0.25">
      <c r="A736" s="19"/>
      <c r="B736" s="19"/>
      <c r="C736" s="19"/>
      <c r="D736" s="19"/>
      <c r="E736" s="20"/>
    </row>
    <row r="737" spans="1:5" ht="15.75" x14ac:dyDescent="0.25">
      <c r="A737" s="19"/>
      <c r="B737" s="19"/>
      <c r="C737" s="19"/>
      <c r="D737" s="19"/>
      <c r="E737" s="20"/>
    </row>
    <row r="738" spans="1:5" ht="15.75" x14ac:dyDescent="0.25">
      <c r="A738" s="19"/>
      <c r="B738" s="19"/>
      <c r="C738" s="19"/>
      <c r="D738" s="19"/>
      <c r="E738" s="20"/>
    </row>
    <row r="739" spans="1:5" ht="15.75" x14ac:dyDescent="0.25">
      <c r="A739" s="19"/>
      <c r="B739" s="19"/>
      <c r="C739" s="19"/>
      <c r="D739" s="19"/>
      <c r="E739" s="20"/>
    </row>
    <row r="740" spans="1:5" ht="15.75" x14ac:dyDescent="0.25">
      <c r="A740" s="19"/>
      <c r="B740" s="19"/>
      <c r="C740" s="19"/>
      <c r="D740" s="19"/>
      <c r="E740" s="20"/>
    </row>
    <row r="741" spans="1:5" ht="15.75" x14ac:dyDescent="0.25">
      <c r="A741" s="19"/>
      <c r="B741" s="19"/>
      <c r="C741" s="19"/>
      <c r="D741" s="19"/>
      <c r="E741" s="20"/>
    </row>
    <row r="742" spans="1:5" ht="15.75" x14ac:dyDescent="0.25">
      <c r="A742" s="19"/>
      <c r="B742" s="19"/>
      <c r="C742" s="19"/>
      <c r="D742" s="19"/>
      <c r="E742" s="20"/>
    </row>
    <row r="743" spans="1:5" ht="15.75" x14ac:dyDescent="0.25">
      <c r="A743" s="19"/>
      <c r="B743" s="19"/>
      <c r="C743" s="19"/>
      <c r="D743" s="19"/>
      <c r="E743" s="20"/>
    </row>
    <row r="744" spans="1:5" ht="15.75" x14ac:dyDescent="0.25">
      <c r="A744" s="19"/>
      <c r="B744" s="19"/>
      <c r="C744" s="19"/>
      <c r="D744" s="19"/>
      <c r="E744" s="20"/>
    </row>
    <row r="745" spans="1:5" ht="15.75" x14ac:dyDescent="0.25">
      <c r="A745" s="19"/>
      <c r="B745" s="19"/>
      <c r="C745" s="19"/>
      <c r="D745" s="19"/>
      <c r="E745" s="20"/>
    </row>
    <row r="746" spans="1:5" ht="15.75" x14ac:dyDescent="0.25">
      <c r="A746" s="19"/>
      <c r="B746" s="19"/>
      <c r="C746" s="19"/>
      <c r="D746" s="19"/>
      <c r="E746" s="20"/>
    </row>
    <row r="747" spans="1:5" ht="15.75" x14ac:dyDescent="0.25">
      <c r="A747" s="19"/>
      <c r="B747" s="19"/>
      <c r="C747" s="19"/>
      <c r="D747" s="19"/>
      <c r="E747" s="20"/>
    </row>
    <row r="748" spans="1:5" ht="15.75" x14ac:dyDescent="0.25">
      <c r="A748" s="19"/>
      <c r="B748" s="19"/>
      <c r="C748" s="19"/>
      <c r="D748" s="19"/>
      <c r="E748" s="20"/>
    </row>
    <row r="749" spans="1:5" ht="15.75" x14ac:dyDescent="0.25">
      <c r="A749" s="19"/>
      <c r="B749" s="19"/>
      <c r="C749" s="19"/>
      <c r="D749" s="19"/>
      <c r="E749" s="20"/>
    </row>
    <row r="750" spans="1:5" ht="15.75" x14ac:dyDescent="0.25">
      <c r="A750" s="19"/>
      <c r="B750" s="19"/>
      <c r="C750" s="19"/>
      <c r="D750" s="19"/>
      <c r="E750" s="20"/>
    </row>
    <row r="751" spans="1:5" ht="15.75" x14ac:dyDescent="0.25">
      <c r="A751" s="19"/>
      <c r="B751" s="19"/>
      <c r="C751" s="19"/>
      <c r="D751" s="19"/>
      <c r="E751" s="20"/>
    </row>
    <row r="752" spans="1:5" ht="15.75" x14ac:dyDescent="0.25">
      <c r="A752" s="19"/>
      <c r="B752" s="19"/>
      <c r="C752" s="19"/>
      <c r="D752" s="19"/>
      <c r="E752" s="20"/>
    </row>
    <row r="753" spans="1:5" ht="15.75" x14ac:dyDescent="0.25">
      <c r="A753" s="19"/>
      <c r="B753" s="19"/>
      <c r="C753" s="19"/>
      <c r="D753" s="19"/>
      <c r="E753" s="20"/>
    </row>
    <row r="754" spans="1:5" ht="15.75" x14ac:dyDescent="0.25">
      <c r="A754" s="19"/>
      <c r="B754" s="19"/>
      <c r="C754" s="19"/>
      <c r="D754" s="19"/>
      <c r="E754" s="20"/>
    </row>
    <row r="755" spans="1:5" ht="15.75" x14ac:dyDescent="0.25">
      <c r="A755" s="19"/>
      <c r="B755" s="19"/>
      <c r="C755" s="19"/>
      <c r="D755" s="19"/>
      <c r="E755" s="20"/>
    </row>
    <row r="756" spans="1:5" ht="15.75" x14ac:dyDescent="0.25">
      <c r="A756" s="19"/>
      <c r="B756" s="19"/>
      <c r="C756" s="19"/>
      <c r="D756" s="19"/>
      <c r="E756" s="20"/>
    </row>
    <row r="757" spans="1:5" ht="15.75" x14ac:dyDescent="0.25">
      <c r="A757" s="19"/>
      <c r="B757" s="19"/>
      <c r="C757" s="19"/>
      <c r="D757" s="19"/>
      <c r="E757" s="20"/>
    </row>
    <row r="758" spans="1:5" ht="15.75" x14ac:dyDescent="0.25">
      <c r="A758" s="19"/>
      <c r="B758" s="19"/>
      <c r="C758" s="19"/>
      <c r="D758" s="19"/>
      <c r="E758" s="20"/>
    </row>
    <row r="759" spans="1:5" ht="15.75" x14ac:dyDescent="0.25">
      <c r="A759" s="19"/>
      <c r="B759" s="19"/>
      <c r="C759" s="19"/>
      <c r="D759" s="19"/>
      <c r="E759" s="20"/>
    </row>
    <row r="760" spans="1:5" ht="15.75" x14ac:dyDescent="0.25">
      <c r="A760" s="19"/>
      <c r="B760" s="19"/>
      <c r="C760" s="19"/>
      <c r="D760" s="19"/>
      <c r="E760" s="20"/>
    </row>
    <row r="761" spans="1:5" ht="15.75" x14ac:dyDescent="0.25">
      <c r="A761" s="19"/>
      <c r="B761" s="19"/>
      <c r="C761" s="19"/>
      <c r="D761" s="19"/>
      <c r="E761" s="20"/>
    </row>
    <row r="762" spans="1:5" ht="15.75" x14ac:dyDescent="0.25">
      <c r="A762" s="19"/>
      <c r="B762" s="19"/>
      <c r="C762" s="19"/>
      <c r="D762" s="19"/>
      <c r="E762" s="20"/>
    </row>
    <row r="763" spans="1:5" ht="15.75" x14ac:dyDescent="0.25">
      <c r="A763" s="19"/>
      <c r="B763" s="19"/>
      <c r="C763" s="19"/>
      <c r="D763" s="19"/>
      <c r="E763" s="20"/>
    </row>
    <row r="764" spans="1:5" ht="15.75" x14ac:dyDescent="0.25">
      <c r="A764" s="19"/>
      <c r="B764" s="19"/>
      <c r="C764" s="19"/>
      <c r="D764" s="19"/>
      <c r="E764" s="20"/>
    </row>
    <row r="765" spans="1:5" ht="15.75" x14ac:dyDescent="0.25">
      <c r="A765" s="19"/>
      <c r="B765" s="19"/>
      <c r="C765" s="19"/>
      <c r="D765" s="19"/>
      <c r="E765" s="20"/>
    </row>
    <row r="766" spans="1:5" ht="15.75" x14ac:dyDescent="0.25">
      <c r="A766" s="19"/>
      <c r="B766" s="19"/>
      <c r="C766" s="19"/>
      <c r="D766" s="19"/>
      <c r="E766" s="20"/>
    </row>
    <row r="767" spans="1:5" ht="15.75" x14ac:dyDescent="0.25">
      <c r="A767" s="19"/>
      <c r="B767" s="19"/>
      <c r="C767" s="19"/>
      <c r="D767" s="19"/>
      <c r="E767" s="20"/>
    </row>
    <row r="768" spans="1:5" ht="15.75" x14ac:dyDescent="0.25">
      <c r="A768" s="19"/>
      <c r="B768" s="19"/>
      <c r="C768" s="19"/>
      <c r="D768" s="19"/>
      <c r="E768" s="20"/>
    </row>
    <row r="769" spans="1:5" ht="15.75" x14ac:dyDescent="0.25">
      <c r="A769" s="19"/>
      <c r="B769" s="19"/>
      <c r="C769" s="19"/>
      <c r="D769" s="19"/>
      <c r="E769" s="20"/>
    </row>
    <row r="770" spans="1:5" ht="15.75" x14ac:dyDescent="0.25">
      <c r="A770" s="19"/>
      <c r="B770" s="19"/>
      <c r="C770" s="19"/>
      <c r="D770" s="19"/>
      <c r="E770" s="20"/>
    </row>
    <row r="771" spans="1:5" ht="15.75" x14ac:dyDescent="0.25">
      <c r="A771" s="19"/>
      <c r="B771" s="19"/>
      <c r="C771" s="19"/>
      <c r="D771" s="19"/>
      <c r="E771" s="20"/>
    </row>
    <row r="772" spans="1:5" ht="15.75" x14ac:dyDescent="0.25">
      <c r="A772" s="19"/>
      <c r="B772" s="19"/>
      <c r="C772" s="19"/>
      <c r="D772" s="19"/>
      <c r="E772" s="20"/>
    </row>
    <row r="773" spans="1:5" ht="15.75" x14ac:dyDescent="0.25">
      <c r="A773" s="19"/>
      <c r="B773" s="19"/>
      <c r="C773" s="19"/>
      <c r="D773" s="19"/>
      <c r="E773" s="20"/>
    </row>
    <row r="774" spans="1:5" ht="15.75" x14ac:dyDescent="0.25">
      <c r="A774" s="19"/>
      <c r="B774" s="19"/>
      <c r="C774" s="19"/>
      <c r="D774" s="19"/>
      <c r="E774" s="20"/>
    </row>
    <row r="775" spans="1:5" ht="15.75" x14ac:dyDescent="0.25">
      <c r="A775" s="19"/>
      <c r="B775" s="19"/>
      <c r="C775" s="19"/>
      <c r="D775" s="19"/>
      <c r="E775" s="20"/>
    </row>
    <row r="776" spans="1:5" ht="15.75" x14ac:dyDescent="0.25">
      <c r="A776" s="19"/>
      <c r="B776" s="19"/>
      <c r="C776" s="19"/>
      <c r="D776" s="19"/>
      <c r="E776" s="20"/>
    </row>
    <row r="777" spans="1:5" ht="15.75" x14ac:dyDescent="0.25">
      <c r="A777" s="19"/>
      <c r="B777" s="19"/>
      <c r="C777" s="19"/>
      <c r="D777" s="19"/>
      <c r="E777" s="20"/>
    </row>
    <row r="778" spans="1:5" ht="15.75" x14ac:dyDescent="0.25">
      <c r="A778" s="19"/>
      <c r="B778" s="19"/>
      <c r="C778" s="19"/>
      <c r="D778" s="19"/>
      <c r="E778" s="20"/>
    </row>
    <row r="779" spans="1:5" ht="15.75" x14ac:dyDescent="0.25">
      <c r="A779" s="19"/>
      <c r="B779" s="19"/>
      <c r="C779" s="19"/>
      <c r="D779" s="19"/>
      <c r="E779" s="20"/>
    </row>
    <row r="780" spans="1:5" ht="15.75" x14ac:dyDescent="0.25">
      <c r="A780" s="19"/>
      <c r="B780" s="19"/>
      <c r="C780" s="19"/>
      <c r="D780" s="19"/>
      <c r="E780" s="20"/>
    </row>
    <row r="781" spans="1:5" ht="15.75" x14ac:dyDescent="0.25">
      <c r="A781" s="19"/>
      <c r="B781" s="19"/>
      <c r="C781" s="19"/>
      <c r="D781" s="19"/>
      <c r="E781" s="20"/>
    </row>
    <row r="782" spans="1:5" ht="15.75" x14ac:dyDescent="0.25">
      <c r="A782" s="19"/>
      <c r="B782" s="19"/>
      <c r="C782" s="19"/>
      <c r="D782" s="19"/>
      <c r="E782" s="20"/>
    </row>
    <row r="783" spans="1:5" ht="15.75" x14ac:dyDescent="0.25">
      <c r="A783" s="19"/>
      <c r="B783" s="19"/>
      <c r="C783" s="19"/>
      <c r="D783" s="19"/>
      <c r="E783" s="20"/>
    </row>
    <row r="784" spans="1:5" ht="15.75" x14ac:dyDescent="0.25">
      <c r="A784" s="19"/>
      <c r="B784" s="19"/>
      <c r="C784" s="19"/>
      <c r="D784" s="19"/>
      <c r="E784" s="20"/>
    </row>
    <row r="785" spans="1:5" ht="15.75" x14ac:dyDescent="0.25">
      <c r="A785" s="19"/>
      <c r="B785" s="19"/>
      <c r="C785" s="19"/>
      <c r="D785" s="19"/>
      <c r="E785" s="20"/>
    </row>
    <row r="786" spans="1:5" ht="15.75" x14ac:dyDescent="0.25">
      <c r="A786" s="19"/>
      <c r="B786" s="19"/>
      <c r="C786" s="19"/>
      <c r="D786" s="19"/>
      <c r="E786" s="20"/>
    </row>
    <row r="787" spans="1:5" ht="15.75" x14ac:dyDescent="0.25">
      <c r="A787" s="19"/>
      <c r="B787" s="19"/>
      <c r="C787" s="19"/>
      <c r="D787" s="19"/>
      <c r="E787" s="20"/>
    </row>
    <row r="788" spans="1:5" ht="15.75" x14ac:dyDescent="0.25">
      <c r="A788" s="19"/>
      <c r="B788" s="19"/>
      <c r="C788" s="19"/>
      <c r="D788" s="19"/>
      <c r="E788" s="20"/>
    </row>
    <row r="789" spans="1:5" ht="15.75" x14ac:dyDescent="0.25">
      <c r="A789" s="19"/>
      <c r="B789" s="19"/>
      <c r="C789" s="19"/>
      <c r="D789" s="19"/>
      <c r="E789" s="20"/>
    </row>
    <row r="790" spans="1:5" ht="15.75" x14ac:dyDescent="0.25">
      <c r="A790" s="19"/>
      <c r="B790" s="19"/>
      <c r="C790" s="19"/>
      <c r="D790" s="19"/>
      <c r="E790" s="20"/>
    </row>
    <row r="791" spans="1:5" ht="15.75" x14ac:dyDescent="0.25">
      <c r="A791" s="19"/>
      <c r="B791" s="19"/>
      <c r="C791" s="19"/>
      <c r="D791" s="19"/>
      <c r="E791" s="20"/>
    </row>
    <row r="792" spans="1:5" ht="15.75" x14ac:dyDescent="0.25">
      <c r="A792" s="19"/>
      <c r="B792" s="19"/>
      <c r="C792" s="19"/>
      <c r="D792" s="19"/>
      <c r="E792" s="20"/>
    </row>
    <row r="793" spans="1:5" ht="15.75" x14ac:dyDescent="0.25">
      <c r="A793" s="19"/>
      <c r="B793" s="19"/>
      <c r="C793" s="19"/>
      <c r="D793" s="19"/>
      <c r="E793" s="20"/>
    </row>
    <row r="794" spans="1:5" ht="15.75" x14ac:dyDescent="0.25">
      <c r="A794" s="19"/>
      <c r="B794" s="19"/>
      <c r="C794" s="19"/>
      <c r="D794" s="19"/>
      <c r="E794" s="20"/>
    </row>
    <row r="795" spans="1:5" ht="15.75" x14ac:dyDescent="0.25">
      <c r="A795" s="19"/>
      <c r="B795" s="19"/>
      <c r="C795" s="19"/>
      <c r="D795" s="19"/>
      <c r="E795" s="20"/>
    </row>
    <row r="796" spans="1:5" ht="15.75" x14ac:dyDescent="0.25">
      <c r="A796" s="19"/>
      <c r="B796" s="19"/>
      <c r="C796" s="19"/>
      <c r="D796" s="19"/>
      <c r="E796" s="20"/>
    </row>
    <row r="797" spans="1:5" ht="15.75" x14ac:dyDescent="0.25">
      <c r="A797" s="19"/>
      <c r="B797" s="19"/>
      <c r="C797" s="19"/>
      <c r="D797" s="19"/>
      <c r="E797" s="20"/>
    </row>
    <row r="798" spans="1:5" ht="15.75" x14ac:dyDescent="0.25">
      <c r="A798" s="19"/>
      <c r="B798" s="19"/>
      <c r="C798" s="19"/>
      <c r="D798" s="19"/>
      <c r="E798" s="20"/>
    </row>
    <row r="799" spans="1:5" ht="15.75" x14ac:dyDescent="0.25">
      <c r="A799" s="19"/>
      <c r="B799" s="19"/>
      <c r="C799" s="19"/>
      <c r="D799" s="19"/>
      <c r="E799" s="20"/>
    </row>
    <row r="800" spans="1:5" ht="15.75" x14ac:dyDescent="0.25">
      <c r="A800" s="19"/>
      <c r="B800" s="19"/>
      <c r="C800" s="19"/>
      <c r="D800" s="19"/>
      <c r="E800" s="20"/>
    </row>
    <row r="801" spans="1:5" ht="15.75" x14ac:dyDescent="0.25">
      <c r="A801" s="19"/>
      <c r="B801" s="19"/>
      <c r="C801" s="19"/>
      <c r="D801" s="19"/>
      <c r="E801" s="20"/>
    </row>
    <row r="802" spans="1:5" ht="15.75" x14ac:dyDescent="0.25">
      <c r="A802" s="19"/>
      <c r="B802" s="19"/>
      <c r="C802" s="19"/>
      <c r="D802" s="19"/>
      <c r="E802" s="20"/>
    </row>
    <row r="803" spans="1:5" ht="15.75" x14ac:dyDescent="0.25">
      <c r="A803" s="19"/>
      <c r="B803" s="19"/>
      <c r="C803" s="19"/>
      <c r="D803" s="19"/>
      <c r="E803" s="20"/>
    </row>
    <row r="804" spans="1:5" ht="15.75" x14ac:dyDescent="0.25">
      <c r="A804" s="19"/>
      <c r="B804" s="19"/>
      <c r="C804" s="19"/>
      <c r="D804" s="19"/>
      <c r="E804" s="20"/>
    </row>
    <row r="805" spans="1:5" ht="15.75" x14ac:dyDescent="0.25">
      <c r="A805" s="19"/>
      <c r="B805" s="19"/>
      <c r="C805" s="19"/>
      <c r="D805" s="19"/>
      <c r="E805" s="20"/>
    </row>
    <row r="806" spans="1:5" ht="15.75" x14ac:dyDescent="0.25">
      <c r="A806" s="19"/>
      <c r="B806" s="19"/>
      <c r="C806" s="19"/>
      <c r="D806" s="19"/>
      <c r="E806" s="20"/>
    </row>
    <row r="807" spans="1:5" ht="15.75" x14ac:dyDescent="0.25">
      <c r="A807" s="19"/>
      <c r="B807" s="19"/>
      <c r="C807" s="19"/>
      <c r="D807" s="19"/>
      <c r="E807" s="20"/>
    </row>
    <row r="808" spans="1:5" ht="15.75" x14ac:dyDescent="0.25">
      <c r="A808" s="19"/>
      <c r="B808" s="19"/>
      <c r="C808" s="19"/>
      <c r="D808" s="19"/>
      <c r="E808" s="20"/>
    </row>
    <row r="809" spans="1:5" ht="15.75" x14ac:dyDescent="0.25">
      <c r="A809" s="19"/>
      <c r="B809" s="19"/>
      <c r="C809" s="19"/>
      <c r="D809" s="19"/>
      <c r="E809" s="20"/>
    </row>
    <row r="810" spans="1:5" ht="15.75" x14ac:dyDescent="0.25">
      <c r="A810" s="19"/>
      <c r="B810" s="19"/>
      <c r="C810" s="19"/>
      <c r="D810" s="19"/>
      <c r="E810" s="20"/>
    </row>
    <row r="811" spans="1:5" ht="15.75" x14ac:dyDescent="0.25">
      <c r="A811" s="19"/>
      <c r="B811" s="19"/>
      <c r="C811" s="19"/>
      <c r="D811" s="19"/>
      <c r="E811" s="20"/>
    </row>
    <row r="812" spans="1:5" ht="15.75" x14ac:dyDescent="0.25">
      <c r="A812" s="19"/>
      <c r="B812" s="19"/>
      <c r="C812" s="19"/>
      <c r="D812" s="19"/>
      <c r="E812" s="20"/>
    </row>
    <row r="813" spans="1:5" ht="15.75" x14ac:dyDescent="0.25">
      <c r="A813" s="19"/>
      <c r="B813" s="19"/>
      <c r="C813" s="19"/>
      <c r="D813" s="19"/>
      <c r="E813" s="20"/>
    </row>
    <row r="814" spans="1:5" ht="15.75" x14ac:dyDescent="0.25">
      <c r="A814" s="19"/>
      <c r="B814" s="19"/>
      <c r="C814" s="19"/>
      <c r="D814" s="19"/>
      <c r="E814" s="20"/>
    </row>
    <row r="815" spans="1:5" ht="15.75" x14ac:dyDescent="0.25">
      <c r="A815" s="19"/>
      <c r="B815" s="19"/>
      <c r="C815" s="19"/>
      <c r="D815" s="19"/>
      <c r="E815" s="20"/>
    </row>
    <row r="816" spans="1:5" ht="15.75" x14ac:dyDescent="0.25">
      <c r="A816" s="19"/>
      <c r="B816" s="19"/>
      <c r="C816" s="19"/>
      <c r="D816" s="19"/>
      <c r="E816" s="20"/>
    </row>
    <row r="817" spans="1:5" ht="15.75" x14ac:dyDescent="0.25">
      <c r="A817" s="19"/>
      <c r="B817" s="19"/>
      <c r="C817" s="19"/>
      <c r="D817" s="19"/>
      <c r="E817" s="20"/>
    </row>
    <row r="818" spans="1:5" ht="15.75" x14ac:dyDescent="0.25">
      <c r="A818" s="19"/>
      <c r="B818" s="19"/>
      <c r="C818" s="19"/>
      <c r="D818" s="19"/>
      <c r="E818" s="20"/>
    </row>
    <row r="819" spans="1:5" ht="15.75" x14ac:dyDescent="0.25">
      <c r="A819" s="19"/>
      <c r="B819" s="19"/>
      <c r="C819" s="19"/>
      <c r="D819" s="19"/>
      <c r="E819" s="20"/>
    </row>
    <row r="820" spans="1:5" ht="15.75" x14ac:dyDescent="0.25">
      <c r="A820" s="19"/>
      <c r="B820" s="19"/>
      <c r="C820" s="19"/>
      <c r="D820" s="19"/>
      <c r="E820" s="20"/>
    </row>
    <row r="821" spans="1:5" ht="15.75" x14ac:dyDescent="0.25">
      <c r="A821" s="19"/>
      <c r="B821" s="19"/>
      <c r="C821" s="19"/>
      <c r="D821" s="19"/>
      <c r="E821" s="20"/>
    </row>
    <row r="822" spans="1:5" ht="15.75" x14ac:dyDescent="0.25">
      <c r="A822" s="19"/>
      <c r="B822" s="19"/>
      <c r="C822" s="19"/>
      <c r="D822" s="19"/>
      <c r="E822" s="20"/>
    </row>
    <row r="823" spans="1:5" ht="15.75" x14ac:dyDescent="0.25">
      <c r="A823" s="19"/>
      <c r="B823" s="19"/>
      <c r="C823" s="19"/>
      <c r="D823" s="19"/>
      <c r="E823" s="20"/>
    </row>
    <row r="824" spans="1:5" ht="15.75" x14ac:dyDescent="0.25">
      <c r="A824" s="19"/>
      <c r="B824" s="19"/>
      <c r="C824" s="19"/>
      <c r="D824" s="19"/>
      <c r="E824" s="20"/>
    </row>
    <row r="825" spans="1:5" ht="15.75" x14ac:dyDescent="0.25">
      <c r="A825" s="19"/>
      <c r="B825" s="19"/>
      <c r="C825" s="19"/>
      <c r="D825" s="19"/>
      <c r="E825" s="20"/>
    </row>
    <row r="826" spans="1:5" ht="15.75" x14ac:dyDescent="0.25">
      <c r="A826" s="19"/>
      <c r="B826" s="19"/>
      <c r="C826" s="19"/>
      <c r="D826" s="19"/>
      <c r="E826" s="20"/>
    </row>
    <row r="827" spans="1:5" ht="15.75" x14ac:dyDescent="0.25">
      <c r="A827" s="19"/>
      <c r="B827" s="19"/>
      <c r="C827" s="19"/>
      <c r="D827" s="19"/>
      <c r="E827" s="20"/>
    </row>
    <row r="828" spans="1:5" ht="15.75" x14ac:dyDescent="0.25">
      <c r="A828" s="19"/>
      <c r="B828" s="19"/>
      <c r="C828" s="19"/>
      <c r="D828" s="19"/>
      <c r="E828" s="20"/>
    </row>
    <row r="829" spans="1:5" ht="15.75" x14ac:dyDescent="0.25">
      <c r="A829" s="19"/>
      <c r="B829" s="19"/>
      <c r="C829" s="19"/>
      <c r="D829" s="19"/>
      <c r="E829" s="20"/>
    </row>
    <row r="830" spans="1:5" ht="15.75" x14ac:dyDescent="0.25">
      <c r="A830" s="19"/>
      <c r="B830" s="19"/>
      <c r="C830" s="19"/>
      <c r="D830" s="19"/>
      <c r="E830" s="20"/>
    </row>
    <row r="831" spans="1:5" ht="15.75" x14ac:dyDescent="0.25">
      <c r="A831" s="19"/>
      <c r="B831" s="19"/>
      <c r="C831" s="19"/>
      <c r="D831" s="19"/>
      <c r="E831" s="20"/>
    </row>
    <row r="832" spans="1:5" ht="15.75" x14ac:dyDescent="0.25">
      <c r="A832" s="19"/>
      <c r="B832" s="19"/>
      <c r="C832" s="19"/>
      <c r="D832" s="19"/>
      <c r="E832" s="20"/>
    </row>
    <row r="833" spans="1:5" ht="15.75" x14ac:dyDescent="0.25">
      <c r="A833" s="19"/>
      <c r="B833" s="19"/>
      <c r="C833" s="19"/>
      <c r="D833" s="19"/>
      <c r="E833" s="20"/>
    </row>
    <row r="834" spans="1:5" ht="15.75" x14ac:dyDescent="0.25">
      <c r="A834" s="19"/>
      <c r="B834" s="19"/>
      <c r="C834" s="19"/>
      <c r="D834" s="19"/>
      <c r="E834" s="20"/>
    </row>
    <row r="835" spans="1:5" ht="15.75" x14ac:dyDescent="0.25">
      <c r="A835" s="19"/>
      <c r="B835" s="19"/>
      <c r="C835" s="19"/>
      <c r="D835" s="19"/>
      <c r="E835" s="20"/>
    </row>
    <row r="836" spans="1:5" ht="15.75" x14ac:dyDescent="0.25">
      <c r="A836" s="19"/>
      <c r="B836" s="19"/>
      <c r="C836" s="19"/>
      <c r="D836" s="19"/>
      <c r="E836" s="20"/>
    </row>
    <row r="837" spans="1:5" ht="15.75" x14ac:dyDescent="0.25">
      <c r="A837" s="19"/>
      <c r="B837" s="19"/>
      <c r="C837" s="19"/>
      <c r="D837" s="19"/>
      <c r="E837" s="20"/>
    </row>
    <row r="838" spans="1:5" ht="15.75" x14ac:dyDescent="0.25">
      <c r="A838" s="19"/>
      <c r="B838" s="19"/>
      <c r="C838" s="19"/>
      <c r="D838" s="19"/>
      <c r="E838" s="20"/>
    </row>
    <row r="839" spans="1:5" ht="15.75" x14ac:dyDescent="0.25">
      <c r="A839" s="19"/>
      <c r="B839" s="19"/>
      <c r="C839" s="19"/>
      <c r="D839" s="19"/>
      <c r="E839" s="20"/>
    </row>
    <row r="840" spans="1:5" ht="15.75" x14ac:dyDescent="0.25">
      <c r="A840" s="19"/>
      <c r="B840" s="19"/>
      <c r="C840" s="19"/>
      <c r="D840" s="19"/>
      <c r="E840" s="20"/>
    </row>
    <row r="841" spans="1:5" ht="15.75" x14ac:dyDescent="0.25">
      <c r="A841" s="19"/>
      <c r="B841" s="19"/>
      <c r="C841" s="19"/>
      <c r="D841" s="19"/>
      <c r="E841" s="20"/>
    </row>
    <row r="842" spans="1:5" ht="15.75" x14ac:dyDescent="0.25">
      <c r="A842" s="19"/>
      <c r="B842" s="19"/>
      <c r="C842" s="19"/>
      <c r="D842" s="19"/>
      <c r="E842" s="20"/>
    </row>
    <row r="843" spans="1:5" ht="15.75" x14ac:dyDescent="0.25">
      <c r="A843" s="19"/>
      <c r="B843" s="19"/>
      <c r="C843" s="19"/>
      <c r="D843" s="19"/>
      <c r="E843" s="20"/>
    </row>
    <row r="844" spans="1:5" ht="15.75" x14ac:dyDescent="0.25">
      <c r="A844" s="19"/>
      <c r="B844" s="19"/>
      <c r="C844" s="19"/>
      <c r="D844" s="19"/>
      <c r="E844" s="20"/>
    </row>
    <row r="845" spans="1:5" ht="15.75" x14ac:dyDescent="0.25">
      <c r="A845" s="19"/>
      <c r="B845" s="19"/>
      <c r="C845" s="19"/>
      <c r="D845" s="19"/>
      <c r="E845" s="20"/>
    </row>
    <row r="846" spans="1:5" ht="15.75" x14ac:dyDescent="0.25">
      <c r="A846" s="19"/>
      <c r="B846" s="19"/>
      <c r="C846" s="19"/>
      <c r="D846" s="19"/>
      <c r="E846" s="20"/>
    </row>
    <row r="847" spans="1:5" ht="15.75" x14ac:dyDescent="0.25">
      <c r="A847" s="19"/>
      <c r="B847" s="19"/>
      <c r="C847" s="19"/>
      <c r="D847" s="19"/>
      <c r="E847" s="20"/>
    </row>
    <row r="848" spans="1:5" ht="15.75" x14ac:dyDescent="0.25">
      <c r="A848" s="19"/>
      <c r="B848" s="19"/>
      <c r="C848" s="19"/>
      <c r="D848" s="19"/>
      <c r="E848" s="20"/>
    </row>
    <row r="849" spans="1:5" ht="15.75" x14ac:dyDescent="0.25">
      <c r="A849" s="19"/>
      <c r="B849" s="19"/>
      <c r="C849" s="19"/>
      <c r="D849" s="19"/>
      <c r="E849" s="20"/>
    </row>
    <row r="850" spans="1:5" ht="15.75" x14ac:dyDescent="0.25">
      <c r="A850" s="19"/>
      <c r="B850" s="19"/>
      <c r="C850" s="19"/>
      <c r="D850" s="19"/>
      <c r="E850" s="20"/>
    </row>
    <row r="851" spans="1:5" ht="15.75" x14ac:dyDescent="0.25">
      <c r="A851" s="19"/>
      <c r="B851" s="19"/>
      <c r="C851" s="19"/>
      <c r="D851" s="19"/>
      <c r="E851" s="20"/>
    </row>
    <row r="852" spans="1:5" ht="15.75" x14ac:dyDescent="0.25">
      <c r="A852" s="19"/>
      <c r="B852" s="19"/>
      <c r="C852" s="19"/>
      <c r="D852" s="19"/>
      <c r="E852" s="20"/>
    </row>
    <row r="853" spans="1:5" ht="15.75" x14ac:dyDescent="0.25">
      <c r="A853" s="19"/>
      <c r="B853" s="19"/>
      <c r="C853" s="19"/>
      <c r="D853" s="19"/>
      <c r="E853" s="20"/>
    </row>
    <row r="854" spans="1:5" ht="15.75" x14ac:dyDescent="0.25">
      <c r="A854" s="19"/>
      <c r="B854" s="19"/>
      <c r="C854" s="19"/>
      <c r="D854" s="19"/>
      <c r="E854" s="20"/>
    </row>
    <row r="855" spans="1:5" ht="15.75" x14ac:dyDescent="0.25">
      <c r="A855" s="19"/>
      <c r="B855" s="19"/>
      <c r="C855" s="19"/>
      <c r="D855" s="19"/>
      <c r="E855" s="20"/>
    </row>
    <row r="856" spans="1:5" ht="15.75" x14ac:dyDescent="0.25">
      <c r="A856" s="19"/>
      <c r="B856" s="19"/>
      <c r="C856" s="19"/>
      <c r="D856" s="19"/>
      <c r="E856" s="20"/>
    </row>
    <row r="857" spans="1:5" ht="15.75" x14ac:dyDescent="0.25">
      <c r="A857" s="19"/>
      <c r="B857" s="19"/>
      <c r="C857" s="19"/>
      <c r="D857" s="19"/>
      <c r="E857" s="20"/>
    </row>
    <row r="858" spans="1:5" ht="15.75" x14ac:dyDescent="0.25">
      <c r="A858" s="19"/>
      <c r="B858" s="19"/>
      <c r="C858" s="19"/>
      <c r="D858" s="19"/>
      <c r="E858" s="20"/>
    </row>
    <row r="859" spans="1:5" ht="15.75" x14ac:dyDescent="0.25">
      <c r="A859" s="19"/>
      <c r="B859" s="19"/>
      <c r="C859" s="19"/>
      <c r="D859" s="19"/>
      <c r="E859" s="20"/>
    </row>
    <row r="860" spans="1:5" ht="15.75" x14ac:dyDescent="0.25">
      <c r="A860" s="19"/>
      <c r="B860" s="19"/>
      <c r="C860" s="19"/>
      <c r="D860" s="19"/>
      <c r="E860" s="20"/>
    </row>
    <row r="861" spans="1:5" ht="15.75" x14ac:dyDescent="0.25">
      <c r="A861" s="19"/>
      <c r="B861" s="19"/>
      <c r="C861" s="19"/>
      <c r="D861" s="19"/>
      <c r="E861" s="20"/>
    </row>
    <row r="862" spans="1:5" ht="15.75" x14ac:dyDescent="0.25">
      <c r="A862" s="19"/>
      <c r="B862" s="19"/>
      <c r="C862" s="19"/>
      <c r="D862" s="19"/>
      <c r="E862" s="20"/>
    </row>
    <row r="863" spans="1:5" ht="15.75" x14ac:dyDescent="0.25">
      <c r="A863" s="19"/>
      <c r="B863" s="19"/>
      <c r="C863" s="19"/>
      <c r="D863" s="19"/>
      <c r="E863" s="20"/>
    </row>
    <row r="864" spans="1:5" ht="15.75" x14ac:dyDescent="0.25">
      <c r="A864" s="19"/>
      <c r="B864" s="19"/>
      <c r="C864" s="19"/>
      <c r="D864" s="19"/>
      <c r="E864" s="20"/>
    </row>
    <row r="865" spans="1:5" ht="15.75" x14ac:dyDescent="0.25">
      <c r="A865" s="19"/>
      <c r="B865" s="19"/>
      <c r="C865" s="19"/>
      <c r="D865" s="19"/>
      <c r="E865" s="20"/>
    </row>
    <row r="866" spans="1:5" ht="15.75" x14ac:dyDescent="0.25">
      <c r="A866" s="19"/>
      <c r="B866" s="19"/>
      <c r="C866" s="19"/>
      <c r="D866" s="19"/>
      <c r="E866" s="20"/>
    </row>
    <row r="867" spans="1:5" ht="15.75" x14ac:dyDescent="0.25">
      <c r="A867" s="19"/>
      <c r="B867" s="19"/>
      <c r="C867" s="19"/>
      <c r="D867" s="19"/>
      <c r="E867" s="20"/>
    </row>
    <row r="868" spans="1:5" ht="15.75" x14ac:dyDescent="0.25">
      <c r="A868" s="19"/>
      <c r="B868" s="19"/>
      <c r="C868" s="19"/>
      <c r="D868" s="19"/>
      <c r="E868" s="20"/>
    </row>
    <row r="869" spans="1:5" ht="15.75" x14ac:dyDescent="0.25">
      <c r="A869" s="19"/>
      <c r="B869" s="19"/>
      <c r="C869" s="19"/>
      <c r="D869" s="19"/>
      <c r="E869" s="20"/>
    </row>
    <row r="870" spans="1:5" ht="15.75" x14ac:dyDescent="0.25">
      <c r="A870" s="19"/>
      <c r="B870" s="19"/>
      <c r="C870" s="19"/>
      <c r="D870" s="19"/>
      <c r="E870" s="20"/>
    </row>
    <row r="871" spans="1:5" ht="15.75" x14ac:dyDescent="0.25">
      <c r="A871" s="19"/>
      <c r="B871" s="19"/>
      <c r="C871" s="19"/>
      <c r="D871" s="19"/>
      <c r="E871" s="20"/>
    </row>
    <row r="872" spans="1:5" ht="15.75" x14ac:dyDescent="0.25">
      <c r="A872" s="19"/>
      <c r="B872" s="19"/>
      <c r="C872" s="19"/>
      <c r="D872" s="19"/>
      <c r="E872" s="20"/>
    </row>
    <row r="873" spans="1:5" ht="15.75" x14ac:dyDescent="0.25">
      <c r="A873" s="19"/>
      <c r="B873" s="19"/>
      <c r="C873" s="19"/>
      <c r="D873" s="19"/>
      <c r="E873" s="20"/>
    </row>
    <row r="874" spans="1:5" ht="15.75" x14ac:dyDescent="0.25">
      <c r="A874" s="19"/>
      <c r="B874" s="19"/>
      <c r="C874" s="19"/>
      <c r="D874" s="19"/>
      <c r="E874" s="20"/>
    </row>
    <row r="875" spans="1:5" ht="15.75" x14ac:dyDescent="0.25">
      <c r="A875" s="19"/>
      <c r="B875" s="19"/>
      <c r="C875" s="19"/>
      <c r="D875" s="19"/>
      <c r="E875" s="20"/>
    </row>
    <row r="876" spans="1:5" ht="15.75" x14ac:dyDescent="0.25">
      <c r="A876" s="19"/>
      <c r="B876" s="19"/>
      <c r="C876" s="19"/>
      <c r="D876" s="19"/>
      <c r="E876" s="20"/>
    </row>
    <row r="877" spans="1:5" ht="15.75" x14ac:dyDescent="0.25">
      <c r="E877" s="2"/>
    </row>
    <row r="878" spans="1:5" ht="15.75" x14ac:dyDescent="0.25">
      <c r="E878" s="2"/>
    </row>
    <row r="879" spans="1:5" ht="15.75" x14ac:dyDescent="0.25">
      <c r="E879" s="2"/>
    </row>
    <row r="880" spans="1:5" ht="15.75" x14ac:dyDescent="0.25">
      <c r="E880" s="2"/>
    </row>
    <row r="881" spans="5:5" ht="15.75" x14ac:dyDescent="0.25">
      <c r="E881" s="2"/>
    </row>
    <row r="882" spans="5:5" ht="15.75" x14ac:dyDescent="0.25">
      <c r="E882" s="2"/>
    </row>
    <row r="883" spans="5:5" ht="15.75" x14ac:dyDescent="0.25">
      <c r="E883" s="2"/>
    </row>
    <row r="884" spans="5:5" ht="15.75" x14ac:dyDescent="0.25">
      <c r="E884" s="2"/>
    </row>
    <row r="885" spans="5:5" ht="15.75" x14ac:dyDescent="0.25">
      <c r="E885" s="2"/>
    </row>
    <row r="886" spans="5:5" ht="15.75" x14ac:dyDescent="0.25">
      <c r="E886" s="2"/>
    </row>
    <row r="887" spans="5:5" ht="15.75" x14ac:dyDescent="0.25">
      <c r="E887" s="2"/>
    </row>
    <row r="888" spans="5:5" ht="15.75" x14ac:dyDescent="0.25">
      <c r="E888" s="2"/>
    </row>
    <row r="889" spans="5:5" ht="15.75" x14ac:dyDescent="0.25">
      <c r="E889" s="2"/>
    </row>
    <row r="890" spans="5:5" ht="15.75" x14ac:dyDescent="0.25">
      <c r="E890" s="2"/>
    </row>
    <row r="891" spans="5:5" ht="15.75" x14ac:dyDescent="0.25">
      <c r="E891" s="2"/>
    </row>
    <row r="892" spans="5:5" ht="15.75" x14ac:dyDescent="0.25">
      <c r="E892" s="2"/>
    </row>
    <row r="893" spans="5:5" ht="15.75" x14ac:dyDescent="0.25">
      <c r="E893" s="2"/>
    </row>
    <row r="894" spans="5:5" ht="15.75" x14ac:dyDescent="0.25">
      <c r="E894" s="2"/>
    </row>
    <row r="895" spans="5:5" ht="15.75" x14ac:dyDescent="0.25">
      <c r="E895" s="2"/>
    </row>
    <row r="896" spans="5:5" ht="15.75" x14ac:dyDescent="0.25">
      <c r="E896" s="2"/>
    </row>
    <row r="897" spans="5:5" ht="15.75" x14ac:dyDescent="0.25">
      <c r="E897" s="2"/>
    </row>
    <row r="898" spans="5:5" ht="15.75" x14ac:dyDescent="0.25">
      <c r="E898" s="2"/>
    </row>
    <row r="899" spans="5:5" ht="15.75" x14ac:dyDescent="0.25">
      <c r="E899" s="2"/>
    </row>
    <row r="900" spans="5:5" ht="15.75" x14ac:dyDescent="0.25">
      <c r="E900" s="2"/>
    </row>
    <row r="901" spans="5:5" ht="15.75" x14ac:dyDescent="0.25">
      <c r="E901" s="2"/>
    </row>
    <row r="902" spans="5:5" ht="15.75" x14ac:dyDescent="0.25">
      <c r="E902" s="2"/>
    </row>
    <row r="903" spans="5:5" ht="15.75" x14ac:dyDescent="0.25">
      <c r="E903" s="2"/>
    </row>
    <row r="904" spans="5:5" ht="15.75" x14ac:dyDescent="0.25">
      <c r="E904" s="2"/>
    </row>
    <row r="905" spans="5:5" ht="15.75" x14ac:dyDescent="0.25">
      <c r="E905" s="2"/>
    </row>
    <row r="906" spans="5:5" ht="15.75" x14ac:dyDescent="0.25">
      <c r="E906" s="2"/>
    </row>
    <row r="907" spans="5:5" ht="15.75" x14ac:dyDescent="0.25">
      <c r="E907" s="2"/>
    </row>
    <row r="908" spans="5:5" ht="15.75" x14ac:dyDescent="0.25">
      <c r="E908" s="2"/>
    </row>
    <row r="909" spans="5:5" ht="15.75" x14ac:dyDescent="0.25">
      <c r="E909" s="2"/>
    </row>
    <row r="910" spans="5:5" ht="15.75" x14ac:dyDescent="0.25">
      <c r="E910" s="2"/>
    </row>
    <row r="911" spans="5:5" ht="15.75" x14ac:dyDescent="0.25">
      <c r="E911" s="2"/>
    </row>
    <row r="912" spans="5:5" ht="15.75" x14ac:dyDescent="0.25">
      <c r="E912" s="2"/>
    </row>
    <row r="913" spans="5:5" ht="15.75" x14ac:dyDescent="0.25">
      <c r="E913" s="2"/>
    </row>
    <row r="914" spans="5:5" ht="15.75" x14ac:dyDescent="0.25">
      <c r="E914" s="2"/>
    </row>
    <row r="915" spans="5:5" ht="15.75" x14ac:dyDescent="0.25">
      <c r="E915" s="2"/>
    </row>
    <row r="916" spans="5:5" ht="15.75" x14ac:dyDescent="0.25">
      <c r="E916" s="2"/>
    </row>
    <row r="917" spans="5:5" ht="15.75" x14ac:dyDescent="0.25">
      <c r="E917" s="2"/>
    </row>
    <row r="918" spans="5:5" ht="15.75" x14ac:dyDescent="0.25">
      <c r="E918" s="2"/>
    </row>
    <row r="919" spans="5:5" ht="15.75" x14ac:dyDescent="0.25">
      <c r="E919" s="2"/>
    </row>
    <row r="920" spans="5:5" ht="15.75" x14ac:dyDescent="0.25">
      <c r="E920" s="2"/>
    </row>
    <row r="921" spans="5:5" ht="15.75" x14ac:dyDescent="0.25">
      <c r="E921" s="2"/>
    </row>
    <row r="922" spans="5:5" ht="15.75" x14ac:dyDescent="0.25">
      <c r="E922" s="2"/>
    </row>
    <row r="923" spans="5:5" ht="15.75" x14ac:dyDescent="0.25">
      <c r="E923" s="2"/>
    </row>
    <row r="924" spans="5:5" ht="15.75" x14ac:dyDescent="0.25">
      <c r="E924" s="2"/>
    </row>
    <row r="925" spans="5:5" ht="15.75" x14ac:dyDescent="0.25">
      <c r="E925" s="2"/>
    </row>
    <row r="926" spans="5:5" ht="15.75" x14ac:dyDescent="0.25">
      <c r="E926" s="2"/>
    </row>
    <row r="927" spans="5:5" ht="15.75" x14ac:dyDescent="0.25">
      <c r="E927" s="2"/>
    </row>
    <row r="928" spans="5:5" ht="15.75" x14ac:dyDescent="0.25">
      <c r="E928" s="2"/>
    </row>
    <row r="929" spans="5:5" ht="15.75" x14ac:dyDescent="0.25">
      <c r="E929" s="2"/>
    </row>
    <row r="930" spans="5:5" ht="15.75" x14ac:dyDescent="0.25">
      <c r="E930" s="2"/>
    </row>
    <row r="931" spans="5:5" ht="15.75" x14ac:dyDescent="0.25">
      <c r="E931" s="2"/>
    </row>
    <row r="932" spans="5:5" ht="15.75" x14ac:dyDescent="0.25">
      <c r="E932" s="2"/>
    </row>
    <row r="933" spans="5:5" ht="15.75" x14ac:dyDescent="0.25">
      <c r="E933" s="2"/>
    </row>
    <row r="934" spans="5:5" ht="15.75" x14ac:dyDescent="0.25">
      <c r="E934" s="2"/>
    </row>
    <row r="935" spans="5:5" ht="15.75" x14ac:dyDescent="0.25">
      <c r="E935" s="2"/>
    </row>
    <row r="936" spans="5:5" ht="15.75" x14ac:dyDescent="0.25">
      <c r="E936" s="2"/>
    </row>
    <row r="937" spans="5:5" ht="15.75" x14ac:dyDescent="0.25">
      <c r="E937" s="2"/>
    </row>
    <row r="938" spans="5:5" ht="15.75" x14ac:dyDescent="0.25">
      <c r="E938" s="2"/>
    </row>
    <row r="939" spans="5:5" ht="15.75" x14ac:dyDescent="0.25">
      <c r="E939" s="2"/>
    </row>
    <row r="940" spans="5:5" ht="15.75" x14ac:dyDescent="0.25">
      <c r="E940" s="2"/>
    </row>
    <row r="941" spans="5:5" ht="15.75" x14ac:dyDescent="0.25">
      <c r="E941" s="2"/>
    </row>
    <row r="942" spans="5:5" ht="15.75" x14ac:dyDescent="0.25">
      <c r="E942" s="2"/>
    </row>
    <row r="943" spans="5:5" ht="15.75" x14ac:dyDescent="0.25">
      <c r="E943" s="2"/>
    </row>
    <row r="944" spans="5:5" ht="15.75" x14ac:dyDescent="0.25">
      <c r="E944" s="2"/>
    </row>
    <row r="945" spans="5:5" ht="15.75" x14ac:dyDescent="0.25">
      <c r="E945" s="2"/>
    </row>
    <row r="946" spans="5:5" ht="15.75" x14ac:dyDescent="0.25">
      <c r="E946" s="2"/>
    </row>
    <row r="947" spans="5:5" ht="15.75" x14ac:dyDescent="0.25">
      <c r="E947" s="2"/>
    </row>
    <row r="948" spans="5:5" ht="15.75" x14ac:dyDescent="0.25">
      <c r="E948" s="2"/>
    </row>
    <row r="949" spans="5:5" ht="15.75" x14ac:dyDescent="0.25">
      <c r="E949" s="2"/>
    </row>
    <row r="950" spans="5:5" ht="15.75" x14ac:dyDescent="0.25">
      <c r="E950" s="2"/>
    </row>
    <row r="951" spans="5:5" ht="15.75" x14ac:dyDescent="0.25">
      <c r="E951" s="2"/>
    </row>
    <row r="952" spans="5:5" ht="15.75" x14ac:dyDescent="0.25">
      <c r="E952" s="2"/>
    </row>
    <row r="953" spans="5:5" ht="15.75" x14ac:dyDescent="0.25">
      <c r="E953" s="2"/>
    </row>
    <row r="954" spans="5:5" ht="15.75" x14ac:dyDescent="0.25">
      <c r="E954" s="2"/>
    </row>
    <row r="955" spans="5:5" ht="15.75" x14ac:dyDescent="0.25">
      <c r="E955" s="2"/>
    </row>
    <row r="956" spans="5:5" ht="15.75" x14ac:dyDescent="0.25">
      <c r="E956" s="2"/>
    </row>
    <row r="957" spans="5:5" ht="15.75" x14ac:dyDescent="0.25">
      <c r="E957" s="2"/>
    </row>
    <row r="958" spans="5:5" ht="15.75" x14ac:dyDescent="0.25">
      <c r="E958" s="2"/>
    </row>
    <row r="959" spans="5:5" ht="15.75" x14ac:dyDescent="0.25">
      <c r="E959" s="2"/>
    </row>
    <row r="960" spans="5:5" ht="15.75" x14ac:dyDescent="0.25">
      <c r="E960" s="2"/>
    </row>
    <row r="961" spans="5:5" ht="15.75" x14ac:dyDescent="0.25">
      <c r="E961" s="2"/>
    </row>
    <row r="962" spans="5:5" ht="15.75" x14ac:dyDescent="0.25">
      <c r="E962" s="2"/>
    </row>
    <row r="963" spans="5:5" ht="15.75" x14ac:dyDescent="0.25">
      <c r="E963" s="2"/>
    </row>
    <row r="964" spans="5:5" ht="15.75" x14ac:dyDescent="0.25">
      <c r="E964" s="2"/>
    </row>
    <row r="965" spans="5:5" ht="15.75" x14ac:dyDescent="0.25">
      <c r="E965" s="2"/>
    </row>
    <row r="966" spans="5:5" ht="15.75" x14ac:dyDescent="0.25">
      <c r="E966" s="2"/>
    </row>
    <row r="967" spans="5:5" ht="15.75" x14ac:dyDescent="0.25">
      <c r="E967" s="2"/>
    </row>
    <row r="968" spans="5:5" ht="15.75" x14ac:dyDescent="0.25">
      <c r="E968" s="2"/>
    </row>
    <row r="969" spans="5:5" ht="15.75" x14ac:dyDescent="0.25">
      <c r="E969" s="2"/>
    </row>
    <row r="970" spans="5:5" ht="15.75" x14ac:dyDescent="0.25">
      <c r="E970" s="2"/>
    </row>
    <row r="971" spans="5:5" ht="15.75" x14ac:dyDescent="0.25">
      <c r="E971" s="2"/>
    </row>
    <row r="972" spans="5:5" ht="15.75" x14ac:dyDescent="0.25">
      <c r="E972" s="2"/>
    </row>
    <row r="973" spans="5:5" ht="15.75" x14ac:dyDescent="0.25">
      <c r="E973" s="2"/>
    </row>
    <row r="974" spans="5:5" ht="15.75" x14ac:dyDescent="0.25">
      <c r="E974" s="2"/>
    </row>
    <row r="975" spans="5:5" ht="15.75" x14ac:dyDescent="0.25">
      <c r="E975" s="2"/>
    </row>
    <row r="976" spans="5:5" ht="15.75" x14ac:dyDescent="0.25">
      <c r="E976" s="2"/>
    </row>
    <row r="977" spans="5:5" ht="15.75" x14ac:dyDescent="0.25">
      <c r="E977" s="2"/>
    </row>
    <row r="978" spans="5:5" ht="15.75" x14ac:dyDescent="0.25">
      <c r="E978" s="2"/>
    </row>
    <row r="979" spans="5:5" ht="15.75" x14ac:dyDescent="0.25">
      <c r="E979" s="2"/>
    </row>
    <row r="980" spans="5:5" ht="15.75" x14ac:dyDescent="0.25">
      <c r="E980" s="2"/>
    </row>
    <row r="981" spans="5:5" ht="15.75" x14ac:dyDescent="0.25">
      <c r="E981" s="2"/>
    </row>
    <row r="982" spans="5:5" ht="15.75" x14ac:dyDescent="0.25">
      <c r="E982" s="2"/>
    </row>
    <row r="983" spans="5:5" ht="15.75" x14ac:dyDescent="0.25">
      <c r="E983" s="2"/>
    </row>
    <row r="984" spans="5:5" ht="15.75" x14ac:dyDescent="0.25">
      <c r="E984" s="2"/>
    </row>
    <row r="985" spans="5:5" ht="15.75" x14ac:dyDescent="0.25">
      <c r="E985" s="2"/>
    </row>
    <row r="986" spans="5:5" ht="15.75" x14ac:dyDescent="0.25">
      <c r="E986" s="2"/>
    </row>
    <row r="987" spans="5:5" ht="15.75" x14ac:dyDescent="0.25">
      <c r="E987" s="2"/>
    </row>
    <row r="988" spans="5:5" ht="15.75" x14ac:dyDescent="0.25">
      <c r="E988" s="2"/>
    </row>
    <row r="989" spans="5:5" ht="15.75" x14ac:dyDescent="0.25">
      <c r="E989" s="2"/>
    </row>
    <row r="990" spans="5:5" ht="15.75" x14ac:dyDescent="0.25">
      <c r="E990" s="2"/>
    </row>
    <row r="991" spans="5:5" ht="15.75" x14ac:dyDescent="0.25">
      <c r="E991" s="2"/>
    </row>
    <row r="992" spans="5:5" ht="15.75" x14ac:dyDescent="0.25">
      <c r="E992" s="2"/>
    </row>
    <row r="993" spans="5:5" ht="15.75" x14ac:dyDescent="0.25">
      <c r="E993" s="2"/>
    </row>
    <row r="994" spans="5:5" ht="15.75" x14ac:dyDescent="0.25">
      <c r="E994" s="2"/>
    </row>
    <row r="995" spans="5:5" ht="15.75" x14ac:dyDescent="0.25">
      <c r="E995" s="2"/>
    </row>
    <row r="996" spans="5:5" ht="15.75" x14ac:dyDescent="0.25">
      <c r="E996" s="2"/>
    </row>
    <row r="997" spans="5:5" ht="15.75" x14ac:dyDescent="0.25">
      <c r="E997" s="2"/>
    </row>
    <row r="998" spans="5:5" ht="15.75" x14ac:dyDescent="0.25">
      <c r="E998" s="2"/>
    </row>
    <row r="999" spans="5:5" ht="15.75" x14ac:dyDescent="0.25">
      <c r="E999" s="2"/>
    </row>
    <row r="1000" spans="5:5" ht="15.75" x14ac:dyDescent="0.25">
      <c r="E1000" s="2"/>
    </row>
    <row r="1001" spans="5:5" ht="15.75" x14ac:dyDescent="0.25">
      <c r="E1001" s="2"/>
    </row>
    <row r="1002" spans="5:5" ht="15.75" x14ac:dyDescent="0.25">
      <c r="E1002" s="2"/>
    </row>
    <row r="1003" spans="5:5" ht="15.75" x14ac:dyDescent="0.25">
      <c r="E1003" s="2"/>
    </row>
    <row r="1004" spans="5:5" ht="15.75" x14ac:dyDescent="0.25">
      <c r="E1004" s="2"/>
    </row>
    <row r="1005" spans="5:5" ht="15.75" x14ac:dyDescent="0.25">
      <c r="E1005" s="2"/>
    </row>
    <row r="1006" spans="5:5" ht="15.75" x14ac:dyDescent="0.25">
      <c r="E1006" s="2"/>
    </row>
    <row r="1007" spans="5:5" ht="15.75" x14ac:dyDescent="0.25">
      <c r="E1007" s="2"/>
    </row>
    <row r="1008" spans="5:5" ht="15.75" x14ac:dyDescent="0.25">
      <c r="E1008" s="2"/>
    </row>
    <row r="1009" spans="5:5" ht="15.75" x14ac:dyDescent="0.25">
      <c r="E1009" s="2"/>
    </row>
    <row r="1010" spans="5:5" ht="15.75" x14ac:dyDescent="0.25">
      <c r="E1010" s="2"/>
    </row>
    <row r="1011" spans="5:5" ht="15.75" x14ac:dyDescent="0.25">
      <c r="E1011" s="2"/>
    </row>
    <row r="1012" spans="5:5" ht="15.75" x14ac:dyDescent="0.25">
      <c r="E1012" s="2"/>
    </row>
    <row r="1013" spans="5:5" ht="15.75" x14ac:dyDescent="0.25">
      <c r="E1013" s="2"/>
    </row>
    <row r="1014" spans="5:5" ht="15.75" x14ac:dyDescent="0.25">
      <c r="E1014" s="2"/>
    </row>
    <row r="1015" spans="5:5" ht="15.75" x14ac:dyDescent="0.25">
      <c r="E1015" s="2"/>
    </row>
    <row r="1016" spans="5:5" ht="15.75" x14ac:dyDescent="0.25">
      <c r="E1016" s="2"/>
    </row>
    <row r="1017" spans="5:5" ht="15.75" x14ac:dyDescent="0.25">
      <c r="E1017" s="2"/>
    </row>
    <row r="1018" spans="5:5" ht="15.75" x14ac:dyDescent="0.25">
      <c r="E1018" s="2"/>
    </row>
    <row r="1019" spans="5:5" ht="15.75" x14ac:dyDescent="0.25">
      <c r="E1019" s="2"/>
    </row>
    <row r="1020" spans="5:5" ht="15.75" x14ac:dyDescent="0.25">
      <c r="E1020" s="2"/>
    </row>
    <row r="1021" spans="5:5" ht="15.75" x14ac:dyDescent="0.25">
      <c r="E1021" s="2"/>
    </row>
    <row r="1022" spans="5:5" ht="15.75" x14ac:dyDescent="0.25">
      <c r="E1022" s="2"/>
    </row>
    <row r="1023" spans="5:5" ht="15.75" x14ac:dyDescent="0.25">
      <c r="E1023" s="2"/>
    </row>
    <row r="1024" spans="5:5" ht="15.75" x14ac:dyDescent="0.25">
      <c r="E1024" s="2"/>
    </row>
    <row r="1025" spans="5:5" ht="15.75" x14ac:dyDescent="0.25">
      <c r="E1025" s="8"/>
    </row>
    <row r="1026" spans="5:5" ht="15.75" x14ac:dyDescent="0.25">
      <c r="E1026" s="8"/>
    </row>
    <row r="1027" spans="5:5" ht="15.75" x14ac:dyDescent="0.25">
      <c r="E1027" s="8"/>
    </row>
    <row r="1028" spans="5:5" ht="15.75" x14ac:dyDescent="0.25">
      <c r="E1028" s="8"/>
    </row>
    <row r="1029" spans="5:5" ht="15.75" x14ac:dyDescent="0.25">
      <c r="E1029" s="8"/>
    </row>
    <row r="1030" spans="5:5" ht="15.75" x14ac:dyDescent="0.25">
      <c r="E1030" s="8"/>
    </row>
    <row r="1031" spans="5:5" ht="15.75" x14ac:dyDescent="0.25">
      <c r="E1031" s="8"/>
    </row>
    <row r="1032" spans="5:5" ht="15.75" x14ac:dyDescent="0.25">
      <c r="E1032" s="8"/>
    </row>
    <row r="1033" spans="5:5" ht="15.75" x14ac:dyDescent="0.25">
      <c r="E1033" s="8"/>
    </row>
    <row r="1034" spans="5:5" ht="15.75" x14ac:dyDescent="0.25">
      <c r="E1034" s="8"/>
    </row>
    <row r="1035" spans="5:5" ht="15.75" x14ac:dyDescent="0.25">
      <c r="E1035" s="8"/>
    </row>
    <row r="1036" spans="5:5" ht="15.75" x14ac:dyDescent="0.25">
      <c r="E1036" s="8"/>
    </row>
    <row r="1037" spans="5:5" ht="15.75" x14ac:dyDescent="0.25">
      <c r="E1037" s="8"/>
    </row>
    <row r="1038" spans="5:5" ht="15.75" x14ac:dyDescent="0.25">
      <c r="E1038" s="8"/>
    </row>
    <row r="1039" spans="5:5" ht="15.75" x14ac:dyDescent="0.25">
      <c r="E1039" s="8"/>
    </row>
    <row r="1040" spans="5:5" ht="15.75" x14ac:dyDescent="0.25">
      <c r="E1040" s="8"/>
    </row>
    <row r="1041" spans="5:5" ht="15.75" x14ac:dyDescent="0.25">
      <c r="E1041" s="8"/>
    </row>
    <row r="1042" spans="5:5" ht="15.75" x14ac:dyDescent="0.25">
      <c r="E1042" s="8"/>
    </row>
    <row r="1043" spans="5:5" ht="15.75" x14ac:dyDescent="0.25">
      <c r="E1043" s="8"/>
    </row>
    <row r="1044" spans="5:5" ht="15.75" x14ac:dyDescent="0.25">
      <c r="E1044" s="8"/>
    </row>
    <row r="1045" spans="5:5" ht="15.75" x14ac:dyDescent="0.25">
      <c r="E1045" s="8"/>
    </row>
    <row r="1046" spans="5:5" ht="15.75" x14ac:dyDescent="0.25">
      <c r="E1046" s="8"/>
    </row>
    <row r="1047" spans="5:5" ht="15.75" x14ac:dyDescent="0.25">
      <c r="E1047" s="8"/>
    </row>
    <row r="1048" spans="5:5" ht="15.75" x14ac:dyDescent="0.25">
      <c r="E1048" s="8"/>
    </row>
    <row r="1049" spans="5:5" ht="15.75" x14ac:dyDescent="0.25">
      <c r="E1049" s="8"/>
    </row>
    <row r="1050" spans="5:5" ht="15.75" x14ac:dyDescent="0.25">
      <c r="E1050" s="8"/>
    </row>
    <row r="1051" spans="5:5" ht="15.75" x14ac:dyDescent="0.25">
      <c r="E1051" s="8"/>
    </row>
    <row r="1052" spans="5:5" ht="15.75" x14ac:dyDescent="0.25">
      <c r="E1052" s="8"/>
    </row>
    <row r="1053" spans="5:5" ht="15.75" x14ac:dyDescent="0.25">
      <c r="E1053" s="8"/>
    </row>
    <row r="1054" spans="5:5" ht="15.75" x14ac:dyDescent="0.25">
      <c r="E1054" s="8"/>
    </row>
    <row r="1055" spans="5:5" ht="15.75" x14ac:dyDescent="0.25">
      <c r="E1055" s="8"/>
    </row>
    <row r="1056" spans="5:5" ht="15.75" x14ac:dyDescent="0.25">
      <c r="E1056" s="8"/>
    </row>
    <row r="1057" spans="5:5" ht="15.75" x14ac:dyDescent="0.25">
      <c r="E1057" s="8"/>
    </row>
    <row r="1058" spans="5:5" ht="15.75" x14ac:dyDescent="0.25">
      <c r="E1058" s="8"/>
    </row>
    <row r="1059" spans="5:5" ht="15.75" x14ac:dyDescent="0.25">
      <c r="E1059" s="8"/>
    </row>
    <row r="1060" spans="5:5" ht="15.75" x14ac:dyDescent="0.25">
      <c r="E1060" s="8"/>
    </row>
    <row r="1061" spans="5:5" ht="15.75" x14ac:dyDescent="0.25">
      <c r="E1061" s="8"/>
    </row>
    <row r="1062" spans="5:5" ht="15.75" x14ac:dyDescent="0.25">
      <c r="E1062" s="8"/>
    </row>
    <row r="1063" spans="5:5" ht="15.75" x14ac:dyDescent="0.25">
      <c r="E1063" s="8"/>
    </row>
    <row r="1064" spans="5:5" ht="15.75" x14ac:dyDescent="0.25">
      <c r="E1064" s="8"/>
    </row>
    <row r="1065" spans="5:5" ht="15.75" x14ac:dyDescent="0.25">
      <c r="E1065" s="8"/>
    </row>
    <row r="1066" spans="5:5" ht="15.75" x14ac:dyDescent="0.25">
      <c r="E1066" s="8"/>
    </row>
    <row r="1067" spans="5:5" ht="15.75" x14ac:dyDescent="0.25">
      <c r="E1067" s="8"/>
    </row>
    <row r="1068" spans="5:5" ht="15.75" x14ac:dyDescent="0.25">
      <c r="E1068" s="8"/>
    </row>
    <row r="1069" spans="5:5" ht="15.75" x14ac:dyDescent="0.25">
      <c r="E1069" s="8"/>
    </row>
    <row r="1070" spans="5:5" ht="15.75" x14ac:dyDescent="0.25">
      <c r="E1070" s="8"/>
    </row>
    <row r="1071" spans="5:5" ht="15.75" x14ac:dyDescent="0.25">
      <c r="E1071" s="8"/>
    </row>
    <row r="1072" spans="5:5" ht="15.75" x14ac:dyDescent="0.25">
      <c r="E1072" s="8"/>
    </row>
    <row r="1073" spans="5:5" ht="15.75" x14ac:dyDescent="0.25">
      <c r="E1073" s="8"/>
    </row>
    <row r="1074" spans="5:5" ht="15.75" x14ac:dyDescent="0.25">
      <c r="E1074" s="8"/>
    </row>
    <row r="1075" spans="5:5" ht="15.75" x14ac:dyDescent="0.25">
      <c r="E1075" s="8"/>
    </row>
    <row r="1076" spans="5:5" ht="15.75" x14ac:dyDescent="0.25">
      <c r="E1076" s="8"/>
    </row>
    <row r="1077" spans="5:5" ht="15.75" x14ac:dyDescent="0.25">
      <c r="E1077" s="8"/>
    </row>
    <row r="1078" spans="5:5" ht="15.75" x14ac:dyDescent="0.25">
      <c r="E1078" s="8"/>
    </row>
    <row r="1079" spans="5:5" ht="15.75" x14ac:dyDescent="0.25">
      <c r="E1079" s="8"/>
    </row>
    <row r="1080" spans="5:5" ht="15.75" x14ac:dyDescent="0.25">
      <c r="E1080" s="8"/>
    </row>
    <row r="1081" spans="5:5" ht="15.75" x14ac:dyDescent="0.25">
      <c r="E1081" s="8"/>
    </row>
    <row r="1082" spans="5:5" ht="15.75" x14ac:dyDescent="0.25">
      <c r="E1082" s="8"/>
    </row>
    <row r="1083" spans="5:5" ht="15.75" x14ac:dyDescent="0.25">
      <c r="E1083" s="8"/>
    </row>
    <row r="1084" spans="5:5" ht="15.75" x14ac:dyDescent="0.25">
      <c r="E1084" s="8"/>
    </row>
    <row r="1085" spans="5:5" ht="15.75" x14ac:dyDescent="0.25">
      <c r="E1085" s="8"/>
    </row>
    <row r="1086" spans="5:5" ht="15.75" x14ac:dyDescent="0.25">
      <c r="E1086" s="8"/>
    </row>
    <row r="1087" spans="5:5" ht="15.75" x14ac:dyDescent="0.25">
      <c r="E1087" s="8"/>
    </row>
    <row r="1088" spans="5:5" ht="15.75" x14ac:dyDescent="0.25">
      <c r="E1088" s="8"/>
    </row>
    <row r="1089" spans="5:5" ht="15.75" x14ac:dyDescent="0.25">
      <c r="E1089" s="8"/>
    </row>
    <row r="1090" spans="5:5" ht="15.75" x14ac:dyDescent="0.25">
      <c r="E1090" s="8"/>
    </row>
    <row r="1091" spans="5:5" ht="15.75" x14ac:dyDescent="0.25">
      <c r="E1091" s="8"/>
    </row>
    <row r="1092" spans="5:5" ht="15.75" x14ac:dyDescent="0.25">
      <c r="E1092" s="8"/>
    </row>
    <row r="1093" spans="5:5" ht="15.75" x14ac:dyDescent="0.25">
      <c r="E1093" s="8"/>
    </row>
    <row r="1094" spans="5:5" ht="15.75" x14ac:dyDescent="0.25">
      <c r="E1094" s="8"/>
    </row>
    <row r="1095" spans="5:5" ht="15.75" x14ac:dyDescent="0.25">
      <c r="E1095" s="8"/>
    </row>
    <row r="1096" spans="5:5" ht="15.75" x14ac:dyDescent="0.25">
      <c r="E1096" s="8"/>
    </row>
    <row r="1097" spans="5:5" ht="15.75" x14ac:dyDescent="0.25">
      <c r="E1097" s="8"/>
    </row>
    <row r="1098" spans="5:5" ht="15.75" x14ac:dyDescent="0.25">
      <c r="E1098" s="8"/>
    </row>
    <row r="1099" spans="5:5" ht="15.75" x14ac:dyDescent="0.25">
      <c r="E1099" s="8"/>
    </row>
    <row r="1100" spans="5:5" ht="15.75" x14ac:dyDescent="0.25">
      <c r="E1100" s="8"/>
    </row>
    <row r="1101" spans="5:5" ht="15.75" x14ac:dyDescent="0.25">
      <c r="E1101" s="8"/>
    </row>
    <row r="1102" spans="5:5" ht="15.75" x14ac:dyDescent="0.25">
      <c r="E1102" s="8"/>
    </row>
    <row r="1103" spans="5:5" ht="15.75" x14ac:dyDescent="0.25">
      <c r="E1103" s="8"/>
    </row>
    <row r="1104" spans="5:5" ht="15.75" x14ac:dyDescent="0.25">
      <c r="E1104" s="8"/>
    </row>
    <row r="1105" spans="5:5" ht="15.75" x14ac:dyDescent="0.25">
      <c r="E1105" s="8"/>
    </row>
    <row r="1106" spans="5:5" ht="15.75" x14ac:dyDescent="0.25">
      <c r="E1106" s="8"/>
    </row>
    <row r="1107" spans="5:5" ht="15.75" x14ac:dyDescent="0.25">
      <c r="E1107" s="8"/>
    </row>
    <row r="1108" spans="5:5" ht="15.75" x14ac:dyDescent="0.25">
      <c r="E1108" s="8"/>
    </row>
    <row r="1109" spans="5:5" ht="15.75" x14ac:dyDescent="0.25">
      <c r="E1109" s="8"/>
    </row>
    <row r="1110" spans="5:5" ht="15.75" x14ac:dyDescent="0.25">
      <c r="E1110" s="8"/>
    </row>
    <row r="1111" spans="5:5" ht="15.75" x14ac:dyDescent="0.25">
      <c r="E1111" s="8"/>
    </row>
    <row r="1112" spans="5:5" ht="15.75" x14ac:dyDescent="0.25">
      <c r="E1112" s="8"/>
    </row>
    <row r="1113" spans="5:5" ht="15.75" x14ac:dyDescent="0.25">
      <c r="E1113" s="8"/>
    </row>
    <row r="1114" spans="5:5" ht="15.75" x14ac:dyDescent="0.25">
      <c r="E1114" s="8"/>
    </row>
    <row r="1115" spans="5:5" ht="15.75" x14ac:dyDescent="0.25">
      <c r="E1115" s="8"/>
    </row>
    <row r="1116" spans="5:5" ht="15.75" x14ac:dyDescent="0.25">
      <c r="E1116" s="8"/>
    </row>
    <row r="1117" spans="5:5" ht="15.75" x14ac:dyDescent="0.25">
      <c r="E1117" s="8"/>
    </row>
    <row r="1118" spans="5:5" ht="15.75" x14ac:dyDescent="0.25">
      <c r="E1118" s="8"/>
    </row>
    <row r="1119" spans="5:5" ht="15.75" x14ac:dyDescent="0.25">
      <c r="E1119" s="8"/>
    </row>
    <row r="1120" spans="5:5" ht="15.75" x14ac:dyDescent="0.25">
      <c r="E1120" s="8"/>
    </row>
    <row r="1121" spans="5:5" ht="15.75" x14ac:dyDescent="0.25">
      <c r="E1121" s="8"/>
    </row>
    <row r="1122" spans="5:5" ht="15.75" x14ac:dyDescent="0.25">
      <c r="E1122" s="8"/>
    </row>
    <row r="1123" spans="5:5" ht="15.75" x14ac:dyDescent="0.25">
      <c r="E1123" s="8"/>
    </row>
    <row r="1124" spans="5:5" ht="15.75" x14ac:dyDescent="0.25">
      <c r="E1124" s="8"/>
    </row>
    <row r="1125" spans="5:5" ht="15.75" x14ac:dyDescent="0.25">
      <c r="E1125" s="8"/>
    </row>
    <row r="1126" spans="5:5" ht="15.75" x14ac:dyDescent="0.25">
      <c r="E1126" s="8"/>
    </row>
    <row r="1127" spans="5:5" ht="15.75" x14ac:dyDescent="0.25">
      <c r="E1127" s="8"/>
    </row>
    <row r="1128" spans="5:5" ht="15.75" x14ac:dyDescent="0.25">
      <c r="E1128" s="8"/>
    </row>
    <row r="1129" spans="5:5" ht="15.75" x14ac:dyDescent="0.25">
      <c r="E1129" s="8"/>
    </row>
    <row r="1130" spans="5:5" ht="15.75" x14ac:dyDescent="0.25">
      <c r="E1130" s="8"/>
    </row>
    <row r="1131" spans="5:5" ht="15.75" x14ac:dyDescent="0.25">
      <c r="E1131" s="8"/>
    </row>
    <row r="1132" spans="5:5" ht="15.75" x14ac:dyDescent="0.25">
      <c r="E1132" s="8"/>
    </row>
    <row r="1133" spans="5:5" ht="15.75" x14ac:dyDescent="0.25">
      <c r="E1133" s="8"/>
    </row>
    <row r="1134" spans="5:5" ht="15.75" x14ac:dyDescent="0.25">
      <c r="E1134" s="8"/>
    </row>
    <row r="1135" spans="5:5" ht="15.75" x14ac:dyDescent="0.25">
      <c r="E1135" s="8"/>
    </row>
    <row r="1136" spans="5:5" ht="15.75" x14ac:dyDescent="0.25">
      <c r="E1136" s="8"/>
    </row>
    <row r="1137" spans="5:5" ht="15.75" x14ac:dyDescent="0.25">
      <c r="E1137" s="8"/>
    </row>
    <row r="1138" spans="5:5" ht="15.75" x14ac:dyDescent="0.25">
      <c r="E1138" s="8"/>
    </row>
    <row r="1139" spans="5:5" ht="15.75" x14ac:dyDescent="0.25">
      <c r="E1139" s="8"/>
    </row>
    <row r="1140" spans="5:5" ht="15.75" x14ac:dyDescent="0.25">
      <c r="E1140" s="8"/>
    </row>
    <row r="1141" spans="5:5" ht="15.75" x14ac:dyDescent="0.25">
      <c r="E1141" s="8"/>
    </row>
    <row r="1142" spans="5:5" ht="15.75" x14ac:dyDescent="0.25">
      <c r="E1142" s="8"/>
    </row>
    <row r="1143" spans="5:5" ht="15.75" x14ac:dyDescent="0.25">
      <c r="E1143" s="8"/>
    </row>
    <row r="1144" spans="5:5" ht="15.75" x14ac:dyDescent="0.25">
      <c r="E1144" s="8"/>
    </row>
    <row r="1145" spans="5:5" ht="15.75" x14ac:dyDescent="0.25">
      <c r="E1145" s="8"/>
    </row>
    <row r="1146" spans="5:5" ht="15.75" x14ac:dyDescent="0.25">
      <c r="E1146" s="8"/>
    </row>
    <row r="1147" spans="5:5" ht="15.75" x14ac:dyDescent="0.25">
      <c r="E1147" s="8"/>
    </row>
    <row r="1148" spans="5:5" ht="15.75" x14ac:dyDescent="0.25">
      <c r="E1148" s="8"/>
    </row>
    <row r="1149" spans="5:5" ht="15.75" x14ac:dyDescent="0.25">
      <c r="E1149" s="8"/>
    </row>
    <row r="1150" spans="5:5" ht="15.75" x14ac:dyDescent="0.25">
      <c r="E1150" s="8"/>
    </row>
    <row r="1151" spans="5:5" ht="15.75" x14ac:dyDescent="0.25">
      <c r="E1151" s="8"/>
    </row>
    <row r="1152" spans="5:5" ht="15.75" x14ac:dyDescent="0.25">
      <c r="E1152" s="8"/>
    </row>
    <row r="1153" spans="5:5" ht="15.75" x14ac:dyDescent="0.25">
      <c r="E1153" s="8"/>
    </row>
    <row r="1154" spans="5:5" ht="15.75" x14ac:dyDescent="0.25">
      <c r="E1154" s="8"/>
    </row>
    <row r="1155" spans="5:5" ht="15.75" x14ac:dyDescent="0.25">
      <c r="E1155" s="8"/>
    </row>
    <row r="1156" spans="5:5" ht="15.75" x14ac:dyDescent="0.25">
      <c r="E1156" s="8"/>
    </row>
    <row r="1157" spans="5:5" ht="15.75" x14ac:dyDescent="0.25">
      <c r="E1157" s="8"/>
    </row>
    <row r="1158" spans="5:5" ht="15.75" x14ac:dyDescent="0.25">
      <c r="E1158" s="8"/>
    </row>
    <row r="1159" spans="5:5" ht="15.75" x14ac:dyDescent="0.25">
      <c r="E1159" s="8"/>
    </row>
    <row r="1160" spans="5:5" ht="15.75" x14ac:dyDescent="0.25">
      <c r="E1160" s="8"/>
    </row>
    <row r="1161" spans="5:5" ht="15.75" x14ac:dyDescent="0.25">
      <c r="E1161" s="8"/>
    </row>
    <row r="1162" spans="5:5" ht="15.75" x14ac:dyDescent="0.25">
      <c r="E1162" s="8"/>
    </row>
    <row r="1163" spans="5:5" ht="15.75" x14ac:dyDescent="0.25">
      <c r="E1163" s="8"/>
    </row>
    <row r="1164" spans="5:5" ht="15.75" x14ac:dyDescent="0.25">
      <c r="E1164" s="8"/>
    </row>
    <row r="1165" spans="5:5" ht="15.75" x14ac:dyDescent="0.25">
      <c r="E1165" s="8"/>
    </row>
    <row r="1166" spans="5:5" ht="15.75" x14ac:dyDescent="0.25">
      <c r="E1166" s="8"/>
    </row>
    <row r="1167" spans="5:5" ht="15.75" x14ac:dyDescent="0.25">
      <c r="E1167" s="8"/>
    </row>
    <row r="1168" spans="5:5" ht="15.75" x14ac:dyDescent="0.25">
      <c r="E1168" s="8"/>
    </row>
    <row r="1169" spans="5:5" ht="15.75" x14ac:dyDescent="0.25">
      <c r="E1169" s="8"/>
    </row>
    <row r="1170" spans="5:5" ht="15.75" x14ac:dyDescent="0.25">
      <c r="E1170" s="8"/>
    </row>
    <row r="1171" spans="5:5" ht="15.75" x14ac:dyDescent="0.25">
      <c r="E1171" s="8"/>
    </row>
    <row r="1172" spans="5:5" ht="15.75" x14ac:dyDescent="0.25">
      <c r="E1172" s="8"/>
    </row>
    <row r="1173" spans="5:5" ht="15.75" x14ac:dyDescent="0.25">
      <c r="E1173" s="8"/>
    </row>
    <row r="1174" spans="5:5" ht="15.75" x14ac:dyDescent="0.25">
      <c r="E1174" s="8"/>
    </row>
    <row r="1175" spans="5:5" ht="15.75" x14ac:dyDescent="0.25">
      <c r="E1175" s="8"/>
    </row>
    <row r="1176" spans="5:5" ht="15.75" x14ac:dyDescent="0.25">
      <c r="E1176" s="8"/>
    </row>
    <row r="1177" spans="5:5" ht="15.75" x14ac:dyDescent="0.25">
      <c r="E1177" s="8"/>
    </row>
    <row r="1178" spans="5:5" ht="15.75" x14ac:dyDescent="0.25">
      <c r="E1178" s="8"/>
    </row>
    <row r="1179" spans="5:5" ht="15.75" x14ac:dyDescent="0.25">
      <c r="E1179" s="8"/>
    </row>
    <row r="1180" spans="5:5" ht="15.75" x14ac:dyDescent="0.25">
      <c r="E1180" s="8"/>
    </row>
    <row r="1181" spans="5:5" ht="15.75" x14ac:dyDescent="0.25">
      <c r="E1181" s="8"/>
    </row>
    <row r="1182" spans="5:5" ht="15.75" x14ac:dyDescent="0.25">
      <c r="E1182" s="8"/>
    </row>
    <row r="1183" spans="5:5" ht="15.75" x14ac:dyDescent="0.25">
      <c r="E1183" s="8"/>
    </row>
    <row r="1184" spans="5:5" ht="15.75" x14ac:dyDescent="0.25">
      <c r="E1184" s="8"/>
    </row>
    <row r="1185" spans="5:5" ht="15.75" x14ac:dyDescent="0.25">
      <c r="E1185" s="8"/>
    </row>
    <row r="1186" spans="5:5" ht="15.75" x14ac:dyDescent="0.25">
      <c r="E1186" s="8"/>
    </row>
    <row r="1187" spans="5:5" ht="15.75" x14ac:dyDescent="0.25">
      <c r="E1187" s="8"/>
    </row>
    <row r="1188" spans="5:5" ht="15.75" x14ac:dyDescent="0.25">
      <c r="E1188" s="8"/>
    </row>
    <row r="1189" spans="5:5" ht="15.75" x14ac:dyDescent="0.25">
      <c r="E1189" s="8"/>
    </row>
    <row r="1190" spans="5:5" ht="15.75" x14ac:dyDescent="0.25">
      <c r="E1190" s="8"/>
    </row>
    <row r="1191" spans="5:5" ht="15.75" x14ac:dyDescent="0.25">
      <c r="E1191" s="8"/>
    </row>
    <row r="1192" spans="5:5" ht="15.75" x14ac:dyDescent="0.25">
      <c r="E1192" s="8"/>
    </row>
    <row r="1193" spans="5:5" ht="15.75" x14ac:dyDescent="0.25">
      <c r="E1193" s="8"/>
    </row>
    <row r="1194" spans="5:5" ht="15.75" x14ac:dyDescent="0.25">
      <c r="E1194" s="8"/>
    </row>
    <row r="1195" spans="5:5" ht="15.75" x14ac:dyDescent="0.25">
      <c r="E1195" s="8"/>
    </row>
    <row r="1196" spans="5:5" ht="15.75" x14ac:dyDescent="0.25">
      <c r="E1196" s="8"/>
    </row>
    <row r="1197" spans="5:5" ht="15.75" x14ac:dyDescent="0.25">
      <c r="E1197" s="8"/>
    </row>
    <row r="1198" spans="5:5" ht="15.75" x14ac:dyDescent="0.25">
      <c r="E1198" s="8"/>
    </row>
    <row r="1199" spans="5:5" ht="15.75" x14ac:dyDescent="0.25">
      <c r="E1199" s="8"/>
    </row>
    <row r="1200" spans="5:5" ht="15.75" x14ac:dyDescent="0.25">
      <c r="E1200" s="8"/>
    </row>
    <row r="1201" spans="5:5" ht="15.75" x14ac:dyDescent="0.25">
      <c r="E1201" s="8"/>
    </row>
    <row r="1202" spans="5:5" ht="15.75" x14ac:dyDescent="0.25">
      <c r="E1202" s="8"/>
    </row>
    <row r="1203" spans="5:5" ht="15.75" x14ac:dyDescent="0.25">
      <c r="E1203" s="8"/>
    </row>
    <row r="1204" spans="5:5" ht="15.75" x14ac:dyDescent="0.25">
      <c r="E1204" s="8"/>
    </row>
    <row r="1205" spans="5:5" ht="15.75" x14ac:dyDescent="0.25">
      <c r="E1205" s="8"/>
    </row>
    <row r="1206" spans="5:5" ht="15.75" x14ac:dyDescent="0.25">
      <c r="E1206" s="8"/>
    </row>
    <row r="1207" spans="5:5" ht="15.75" x14ac:dyDescent="0.25">
      <c r="E1207" s="8"/>
    </row>
    <row r="1208" spans="5:5" ht="15.75" x14ac:dyDescent="0.25">
      <c r="E1208" s="8"/>
    </row>
    <row r="1209" spans="5:5" ht="15.75" x14ac:dyDescent="0.25">
      <c r="E1209" s="8"/>
    </row>
    <row r="1210" spans="5:5" ht="15.75" x14ac:dyDescent="0.25">
      <c r="E1210" s="8"/>
    </row>
    <row r="1211" spans="5:5" ht="15.75" x14ac:dyDescent="0.25">
      <c r="E1211" s="8"/>
    </row>
    <row r="1212" spans="5:5" ht="15.75" x14ac:dyDescent="0.25">
      <c r="E1212" s="8"/>
    </row>
    <row r="1213" spans="5:5" ht="15.75" x14ac:dyDescent="0.25">
      <c r="E1213" s="8"/>
    </row>
    <row r="1214" spans="5:5" ht="15.75" x14ac:dyDescent="0.25">
      <c r="E1214" s="8"/>
    </row>
    <row r="1215" spans="5:5" ht="15.75" x14ac:dyDescent="0.25">
      <c r="E1215" s="8"/>
    </row>
    <row r="1216" spans="5:5" ht="15.75" x14ac:dyDescent="0.25">
      <c r="E1216" s="8"/>
    </row>
    <row r="1217" spans="5:5" ht="15.75" x14ac:dyDescent="0.25">
      <c r="E1217" s="8"/>
    </row>
    <row r="1218" spans="5:5" ht="15.75" x14ac:dyDescent="0.25">
      <c r="E1218" s="8"/>
    </row>
    <row r="1219" spans="5:5" ht="15.75" x14ac:dyDescent="0.25">
      <c r="E1219" s="8"/>
    </row>
    <row r="1220" spans="5:5" ht="15.75" x14ac:dyDescent="0.25">
      <c r="E1220" s="8"/>
    </row>
    <row r="1221" spans="5:5" ht="15.75" x14ac:dyDescent="0.25">
      <c r="E1221" s="8"/>
    </row>
    <row r="1222" spans="5:5" ht="15.75" x14ac:dyDescent="0.25">
      <c r="E1222" s="8"/>
    </row>
    <row r="1223" spans="5:5" ht="15.75" x14ac:dyDescent="0.25">
      <c r="E1223" s="8"/>
    </row>
    <row r="1224" spans="5:5" ht="15.75" x14ac:dyDescent="0.25">
      <c r="E1224" s="8"/>
    </row>
    <row r="1225" spans="5:5" ht="15.75" x14ac:dyDescent="0.25">
      <c r="E1225" s="8"/>
    </row>
    <row r="1226" spans="5:5" ht="15.75" x14ac:dyDescent="0.25">
      <c r="E1226" s="8"/>
    </row>
    <row r="1227" spans="5:5" ht="15.75" x14ac:dyDescent="0.25">
      <c r="E1227" s="8"/>
    </row>
    <row r="1228" spans="5:5" ht="15.75" x14ac:dyDescent="0.25">
      <c r="E1228" s="8"/>
    </row>
    <row r="1229" spans="5:5" ht="15.75" x14ac:dyDescent="0.25">
      <c r="E1229" s="8"/>
    </row>
    <row r="1230" spans="5:5" ht="15.75" x14ac:dyDescent="0.25">
      <c r="E1230" s="8"/>
    </row>
    <row r="1231" spans="5:5" ht="15.75" x14ac:dyDescent="0.25">
      <c r="E1231" s="8"/>
    </row>
    <row r="1232" spans="5:5" ht="15.75" x14ac:dyDescent="0.25">
      <c r="E1232" s="8"/>
    </row>
    <row r="1233" spans="5:5" ht="15.75" x14ac:dyDescent="0.25">
      <c r="E1233" s="8"/>
    </row>
    <row r="1234" spans="5:5" ht="15.75" x14ac:dyDescent="0.25">
      <c r="E1234" s="8"/>
    </row>
    <row r="1235" spans="5:5" ht="15.75" x14ac:dyDescent="0.25">
      <c r="E1235" s="8"/>
    </row>
    <row r="1236" spans="5:5" ht="15.75" x14ac:dyDescent="0.25">
      <c r="E1236" s="8"/>
    </row>
    <row r="1237" spans="5:5" ht="15.75" x14ac:dyDescent="0.25">
      <c r="E1237" s="8"/>
    </row>
    <row r="1238" spans="5:5" ht="15.75" x14ac:dyDescent="0.25">
      <c r="E1238" s="8"/>
    </row>
    <row r="1239" spans="5:5" ht="15.75" x14ac:dyDescent="0.25">
      <c r="E1239" s="8"/>
    </row>
    <row r="1240" spans="5:5" ht="15.75" x14ac:dyDescent="0.25">
      <c r="E1240" s="8"/>
    </row>
    <row r="1241" spans="5:5" ht="15.75" x14ac:dyDescent="0.25">
      <c r="E1241" s="8"/>
    </row>
    <row r="1242" spans="5:5" ht="15.75" x14ac:dyDescent="0.25">
      <c r="E1242" s="8"/>
    </row>
    <row r="1243" spans="5:5" ht="15.75" x14ac:dyDescent="0.25">
      <c r="E1243" s="8"/>
    </row>
    <row r="1244" spans="5:5" ht="15.75" x14ac:dyDescent="0.25">
      <c r="E1244" s="8"/>
    </row>
    <row r="1245" spans="5:5" ht="15.75" x14ac:dyDescent="0.25">
      <c r="E1245" s="8"/>
    </row>
    <row r="1246" spans="5:5" ht="15.75" x14ac:dyDescent="0.25">
      <c r="E1246" s="8"/>
    </row>
    <row r="1247" spans="5:5" ht="15.75" x14ac:dyDescent="0.25">
      <c r="E1247" s="8"/>
    </row>
    <row r="1248" spans="5:5" ht="15.75" x14ac:dyDescent="0.25">
      <c r="E1248" s="8"/>
    </row>
    <row r="1249" spans="5:5" ht="15.75" x14ac:dyDescent="0.25">
      <c r="E1249" s="8"/>
    </row>
    <row r="1250" spans="5:5" ht="15.75" x14ac:dyDescent="0.25">
      <c r="E1250" s="8"/>
    </row>
    <row r="1251" spans="5:5" ht="15.75" x14ac:dyDescent="0.25">
      <c r="E1251" s="8"/>
    </row>
    <row r="1252" spans="5:5" ht="15.75" x14ac:dyDescent="0.25">
      <c r="E1252" s="8"/>
    </row>
    <row r="1253" spans="5:5" ht="15.75" x14ac:dyDescent="0.25">
      <c r="E1253" s="8"/>
    </row>
    <row r="1254" spans="5:5" ht="15.75" x14ac:dyDescent="0.25">
      <c r="E1254" s="8"/>
    </row>
    <row r="1255" spans="5:5" ht="15.75" x14ac:dyDescent="0.25">
      <c r="E1255" s="8"/>
    </row>
    <row r="1256" spans="5:5" ht="15.75" x14ac:dyDescent="0.25">
      <c r="E1256" s="8"/>
    </row>
    <row r="1257" spans="5:5" ht="15.75" x14ac:dyDescent="0.25">
      <c r="E1257" s="8"/>
    </row>
    <row r="1258" spans="5:5" ht="15.75" x14ac:dyDescent="0.25">
      <c r="E1258" s="8"/>
    </row>
    <row r="1259" spans="5:5" ht="15.75" x14ac:dyDescent="0.25">
      <c r="E1259" s="8"/>
    </row>
    <row r="1260" spans="5:5" ht="15.75" x14ac:dyDescent="0.25">
      <c r="E1260" s="8"/>
    </row>
    <row r="1261" spans="5:5" ht="15.75" x14ac:dyDescent="0.25">
      <c r="E1261" s="8"/>
    </row>
    <row r="1262" spans="5:5" ht="15.75" x14ac:dyDescent="0.25">
      <c r="E1262" s="8"/>
    </row>
    <row r="1263" spans="5:5" ht="15.75" x14ac:dyDescent="0.25">
      <c r="E1263" s="8"/>
    </row>
    <row r="1264" spans="5:5" ht="15.75" x14ac:dyDescent="0.25">
      <c r="E1264" s="8"/>
    </row>
    <row r="1265" spans="5:5" ht="15.75" x14ac:dyDescent="0.25">
      <c r="E1265" s="8"/>
    </row>
    <row r="1266" spans="5:5" ht="15.75" x14ac:dyDescent="0.25">
      <c r="E1266" s="8"/>
    </row>
    <row r="1267" spans="5:5" ht="15.75" x14ac:dyDescent="0.25">
      <c r="E1267" s="8"/>
    </row>
    <row r="1268" spans="5:5" ht="15.75" x14ac:dyDescent="0.25">
      <c r="E1268" s="8"/>
    </row>
    <row r="1269" spans="5:5" ht="15.75" x14ac:dyDescent="0.25">
      <c r="E1269" s="8"/>
    </row>
    <row r="1270" spans="5:5" ht="15.75" x14ac:dyDescent="0.25">
      <c r="E1270" s="8"/>
    </row>
    <row r="1271" spans="5:5" ht="15.75" x14ac:dyDescent="0.25">
      <c r="E1271" s="8"/>
    </row>
    <row r="1272" spans="5:5" ht="15.75" x14ac:dyDescent="0.25">
      <c r="E1272" s="8"/>
    </row>
    <row r="1273" spans="5:5" ht="15.75" x14ac:dyDescent="0.25">
      <c r="E1273" s="8"/>
    </row>
    <row r="1274" spans="5:5" ht="15.75" x14ac:dyDescent="0.25">
      <c r="E1274" s="8"/>
    </row>
    <row r="1275" spans="5:5" ht="15.75" x14ac:dyDescent="0.25">
      <c r="E1275" s="8"/>
    </row>
    <row r="1276" spans="5:5" ht="15.75" x14ac:dyDescent="0.25">
      <c r="E1276" s="8"/>
    </row>
    <row r="1277" spans="5:5" ht="15.75" x14ac:dyDescent="0.25">
      <c r="E1277" s="8"/>
    </row>
    <row r="1278" spans="5:5" ht="15.75" x14ac:dyDescent="0.25">
      <c r="E1278" s="8"/>
    </row>
    <row r="1279" spans="5:5" ht="15.75" x14ac:dyDescent="0.25">
      <c r="E1279" s="8"/>
    </row>
    <row r="1280" spans="5:5" ht="15.75" x14ac:dyDescent="0.25">
      <c r="E1280" s="8"/>
    </row>
    <row r="1281" spans="5:5" ht="15.75" x14ac:dyDescent="0.25">
      <c r="E1281" s="8"/>
    </row>
    <row r="1282" spans="5:5" ht="15.75" x14ac:dyDescent="0.25">
      <c r="E1282" s="8"/>
    </row>
    <row r="1283" spans="5:5" ht="15.75" x14ac:dyDescent="0.25">
      <c r="E1283" s="8"/>
    </row>
    <row r="1284" spans="5:5" ht="15.75" x14ac:dyDescent="0.25">
      <c r="E1284" s="8"/>
    </row>
    <row r="1285" spans="5:5" ht="15.75" x14ac:dyDescent="0.25">
      <c r="E1285" s="8"/>
    </row>
    <row r="1286" spans="5:5" ht="15.75" x14ac:dyDescent="0.25">
      <c r="E1286" s="8"/>
    </row>
    <row r="1287" spans="5:5" ht="15.75" x14ac:dyDescent="0.25">
      <c r="E1287" s="8"/>
    </row>
    <row r="1288" spans="5:5" ht="15.75" x14ac:dyDescent="0.25">
      <c r="E1288" s="8"/>
    </row>
    <row r="1289" spans="5:5" ht="15.75" x14ac:dyDescent="0.25">
      <c r="E1289" s="8"/>
    </row>
    <row r="1290" spans="5:5" ht="15.75" x14ac:dyDescent="0.25">
      <c r="E1290" s="8"/>
    </row>
    <row r="1291" spans="5:5" ht="15.75" x14ac:dyDescent="0.25">
      <c r="E1291" s="8"/>
    </row>
    <row r="1292" spans="5:5" ht="15.75" x14ac:dyDescent="0.25">
      <c r="E1292" s="8"/>
    </row>
    <row r="1293" spans="5:5" ht="15.75" x14ac:dyDescent="0.25">
      <c r="E1293" s="8"/>
    </row>
    <row r="1294" spans="5:5" ht="15.75" x14ac:dyDescent="0.25">
      <c r="E1294" s="8"/>
    </row>
    <row r="1295" spans="5:5" ht="15.75" x14ac:dyDescent="0.25">
      <c r="E1295" s="8"/>
    </row>
    <row r="1296" spans="5:5" ht="15.75" x14ac:dyDescent="0.25">
      <c r="E1296" s="8"/>
    </row>
    <row r="1297" spans="5:5" ht="15.75" x14ac:dyDescent="0.25">
      <c r="E1297" s="8"/>
    </row>
    <row r="1298" spans="5:5" ht="15.75" x14ac:dyDescent="0.25">
      <c r="E1298" s="8"/>
    </row>
    <row r="1299" spans="5:5" ht="15.75" x14ac:dyDescent="0.25">
      <c r="E1299" s="8"/>
    </row>
    <row r="1300" spans="5:5" ht="15.75" x14ac:dyDescent="0.25">
      <c r="E1300" s="8"/>
    </row>
    <row r="1301" spans="5:5" ht="15.75" x14ac:dyDescent="0.25">
      <c r="E1301" s="8"/>
    </row>
    <row r="1302" spans="5:5" ht="15.75" x14ac:dyDescent="0.25">
      <c r="E1302" s="8"/>
    </row>
    <row r="1303" spans="5:5" ht="15.75" x14ac:dyDescent="0.25">
      <c r="E1303" s="8"/>
    </row>
    <row r="1304" spans="5:5" ht="15.75" x14ac:dyDescent="0.25">
      <c r="E1304" s="8"/>
    </row>
    <row r="1305" spans="5:5" ht="15.75" x14ac:dyDescent="0.25">
      <c r="E1305" s="8"/>
    </row>
    <row r="1306" spans="5:5" ht="15.75" x14ac:dyDescent="0.25">
      <c r="E1306" s="8"/>
    </row>
    <row r="1307" spans="5:5" ht="15.75" x14ac:dyDescent="0.25">
      <c r="E1307" s="8"/>
    </row>
    <row r="1308" spans="5:5" ht="15.75" x14ac:dyDescent="0.25">
      <c r="E1308" s="8"/>
    </row>
    <row r="1309" spans="5:5" ht="15.75" x14ac:dyDescent="0.25">
      <c r="E1309" s="8"/>
    </row>
    <row r="1310" spans="5:5" ht="15.75" x14ac:dyDescent="0.25">
      <c r="E1310" s="8"/>
    </row>
    <row r="1311" spans="5:5" ht="15.75" x14ac:dyDescent="0.25">
      <c r="E1311" s="8"/>
    </row>
    <row r="1312" spans="5:5" ht="15.75" x14ac:dyDescent="0.25">
      <c r="E1312" s="8"/>
    </row>
    <row r="1313" spans="5:5" ht="15.75" x14ac:dyDescent="0.25">
      <c r="E1313" s="8"/>
    </row>
    <row r="1314" spans="5:5" ht="15.75" x14ac:dyDescent="0.25">
      <c r="E1314" s="8"/>
    </row>
    <row r="1315" spans="5:5" ht="15.75" x14ac:dyDescent="0.25">
      <c r="E1315" s="8"/>
    </row>
    <row r="1316" spans="5:5" ht="15.75" x14ac:dyDescent="0.25">
      <c r="E1316" s="8"/>
    </row>
    <row r="1317" spans="5:5" ht="15.75" x14ac:dyDescent="0.25">
      <c r="E1317" s="8"/>
    </row>
    <row r="1318" spans="5:5" ht="15.75" x14ac:dyDescent="0.25">
      <c r="E1318" s="8"/>
    </row>
    <row r="1319" spans="5:5" ht="15.75" x14ac:dyDescent="0.25">
      <c r="E1319" s="8"/>
    </row>
    <row r="1320" spans="5:5" ht="15.75" x14ac:dyDescent="0.25">
      <c r="E1320" s="8"/>
    </row>
    <row r="1321" spans="5:5" ht="15.75" x14ac:dyDescent="0.25">
      <c r="E1321" s="8"/>
    </row>
    <row r="1322" spans="5:5" ht="15.75" x14ac:dyDescent="0.25">
      <c r="E1322" s="8"/>
    </row>
    <row r="1323" spans="5:5" ht="15.75" x14ac:dyDescent="0.25">
      <c r="E1323" s="8"/>
    </row>
    <row r="1324" spans="5:5" ht="15.75" x14ac:dyDescent="0.25">
      <c r="E1324" s="8"/>
    </row>
    <row r="1325" spans="5:5" ht="15.75" x14ac:dyDescent="0.25">
      <c r="E1325" s="8"/>
    </row>
    <row r="1326" spans="5:5" ht="15.75" x14ac:dyDescent="0.25">
      <c r="E1326" s="8"/>
    </row>
    <row r="1327" spans="5:5" ht="15.75" x14ac:dyDescent="0.25">
      <c r="E1327" s="8"/>
    </row>
    <row r="1328" spans="5:5" ht="15.75" x14ac:dyDescent="0.25">
      <c r="E1328" s="8"/>
    </row>
    <row r="1329" spans="5:5" ht="15.75" x14ac:dyDescent="0.25">
      <c r="E1329" s="8"/>
    </row>
    <row r="1330" spans="5:5" ht="15.75" x14ac:dyDescent="0.25">
      <c r="E1330" s="8"/>
    </row>
    <row r="1331" spans="5:5" ht="15.75" x14ac:dyDescent="0.25">
      <c r="E1331" s="8"/>
    </row>
    <row r="1332" spans="5:5" ht="15.75" x14ac:dyDescent="0.25">
      <c r="E1332" s="8"/>
    </row>
    <row r="1333" spans="5:5" ht="15.75" x14ac:dyDescent="0.25">
      <c r="E1333" s="8"/>
    </row>
    <row r="1334" spans="5:5" ht="15.75" x14ac:dyDescent="0.25">
      <c r="E1334" s="8"/>
    </row>
    <row r="1335" spans="5:5" ht="15.75" x14ac:dyDescent="0.25">
      <c r="E1335" s="8"/>
    </row>
    <row r="1336" spans="5:5" ht="15.75" x14ac:dyDescent="0.25">
      <c r="E1336" s="8"/>
    </row>
    <row r="1337" spans="5:5" ht="15.75" x14ac:dyDescent="0.25">
      <c r="E1337" s="8"/>
    </row>
    <row r="1338" spans="5:5" ht="15.75" x14ac:dyDescent="0.25">
      <c r="E1338" s="8"/>
    </row>
    <row r="1339" spans="5:5" ht="15.75" x14ac:dyDescent="0.25">
      <c r="E1339" s="8"/>
    </row>
    <row r="1340" spans="5:5" ht="15.75" x14ac:dyDescent="0.25">
      <c r="E1340" s="8"/>
    </row>
    <row r="1341" spans="5:5" ht="15.75" x14ac:dyDescent="0.25">
      <c r="E1341" s="8"/>
    </row>
    <row r="1342" spans="5:5" ht="15.75" x14ac:dyDescent="0.25">
      <c r="E1342" s="8"/>
    </row>
    <row r="1343" spans="5:5" ht="15.75" x14ac:dyDescent="0.25">
      <c r="E1343" s="8"/>
    </row>
    <row r="1344" spans="5:5" ht="15.75" x14ac:dyDescent="0.25">
      <c r="E1344" s="8"/>
    </row>
    <row r="1345" spans="5:5" ht="15.75" x14ac:dyDescent="0.25">
      <c r="E1345" s="8"/>
    </row>
    <row r="1346" spans="5:5" ht="15.75" x14ac:dyDescent="0.25">
      <c r="E1346" s="8"/>
    </row>
    <row r="1347" spans="5:5" ht="15.75" x14ac:dyDescent="0.25">
      <c r="E1347" s="8"/>
    </row>
    <row r="1348" spans="5:5" ht="15.75" x14ac:dyDescent="0.25">
      <c r="E1348" s="8"/>
    </row>
    <row r="1349" spans="5:5" ht="15.75" x14ac:dyDescent="0.25">
      <c r="E1349" s="8"/>
    </row>
    <row r="1350" spans="5:5" ht="15.75" x14ac:dyDescent="0.25">
      <c r="E1350" s="8"/>
    </row>
    <row r="1351" spans="5:5" ht="15.75" x14ac:dyDescent="0.25">
      <c r="E1351" s="8"/>
    </row>
    <row r="1352" spans="5:5" ht="15.75" x14ac:dyDescent="0.25">
      <c r="E1352" s="8"/>
    </row>
    <row r="1353" spans="5:5" ht="15.75" x14ac:dyDescent="0.25">
      <c r="E1353" s="8"/>
    </row>
    <row r="1354" spans="5:5" ht="15.75" x14ac:dyDescent="0.25">
      <c r="E1354" s="8"/>
    </row>
    <row r="1355" spans="5:5" ht="15.75" x14ac:dyDescent="0.25">
      <c r="E1355" s="8"/>
    </row>
    <row r="1356" spans="5:5" ht="15.75" x14ac:dyDescent="0.25">
      <c r="E1356" s="8"/>
    </row>
    <row r="1357" spans="5:5" ht="15.75" x14ac:dyDescent="0.25">
      <c r="E1357" s="8"/>
    </row>
    <row r="1358" spans="5:5" ht="15.75" x14ac:dyDescent="0.25">
      <c r="E1358" s="8"/>
    </row>
    <row r="1359" spans="5:5" ht="15.75" x14ac:dyDescent="0.25">
      <c r="E1359" s="8"/>
    </row>
    <row r="1360" spans="5:5" ht="15.75" x14ac:dyDescent="0.25">
      <c r="E1360" s="8"/>
    </row>
    <row r="1361" spans="5:5" ht="15.75" x14ac:dyDescent="0.25">
      <c r="E1361" s="8"/>
    </row>
    <row r="1362" spans="5:5" ht="15.75" x14ac:dyDescent="0.25">
      <c r="E1362" s="8"/>
    </row>
    <row r="1363" spans="5:5" ht="15.75" x14ac:dyDescent="0.25">
      <c r="E1363" s="8"/>
    </row>
    <row r="1364" spans="5:5" ht="15.75" x14ac:dyDescent="0.25">
      <c r="E1364" s="8"/>
    </row>
    <row r="1365" spans="5:5" ht="15.75" x14ac:dyDescent="0.25">
      <c r="E1365" s="8"/>
    </row>
    <row r="1366" spans="5:5" ht="15.75" x14ac:dyDescent="0.25">
      <c r="E1366" s="8"/>
    </row>
    <row r="1367" spans="5:5" ht="15.75" x14ac:dyDescent="0.25">
      <c r="E1367" s="8"/>
    </row>
    <row r="1368" spans="5:5" ht="15.75" x14ac:dyDescent="0.25">
      <c r="E1368" s="8"/>
    </row>
    <row r="1369" spans="5:5" ht="15.75" x14ac:dyDescent="0.25">
      <c r="E1369" s="8"/>
    </row>
    <row r="1370" spans="5:5" ht="15.75" x14ac:dyDescent="0.25">
      <c r="E1370" s="8"/>
    </row>
    <row r="1371" spans="5:5" ht="15.75" x14ac:dyDescent="0.25">
      <c r="E1371" s="8"/>
    </row>
    <row r="1372" spans="5:5" ht="15.75" x14ac:dyDescent="0.25">
      <c r="E1372" s="8"/>
    </row>
    <row r="1373" spans="5:5" ht="15.75" x14ac:dyDescent="0.25">
      <c r="E1373" s="8"/>
    </row>
    <row r="1374" spans="5:5" ht="15.75" x14ac:dyDescent="0.25">
      <c r="E1374" s="8"/>
    </row>
    <row r="1375" spans="5:5" ht="15.75" x14ac:dyDescent="0.25">
      <c r="E1375" s="8"/>
    </row>
    <row r="1376" spans="5:5" ht="15.75" x14ac:dyDescent="0.25">
      <c r="E1376" s="8"/>
    </row>
    <row r="1377" spans="5:5" ht="15.75" x14ac:dyDescent="0.25">
      <c r="E1377" s="8"/>
    </row>
    <row r="1378" spans="5:5" ht="15.75" x14ac:dyDescent="0.25">
      <c r="E1378" s="8"/>
    </row>
    <row r="1379" spans="5:5" ht="15.75" x14ac:dyDescent="0.25">
      <c r="E1379" s="8"/>
    </row>
    <row r="1380" spans="5:5" ht="15.75" x14ac:dyDescent="0.25">
      <c r="E1380" s="8"/>
    </row>
    <row r="1381" spans="5:5" ht="15.75" x14ac:dyDescent="0.25">
      <c r="E1381" s="8"/>
    </row>
    <row r="1382" spans="5:5" ht="15.75" x14ac:dyDescent="0.25">
      <c r="E1382" s="8"/>
    </row>
    <row r="1383" spans="5:5" ht="15.75" x14ac:dyDescent="0.25">
      <c r="E1383" s="8"/>
    </row>
    <row r="1384" spans="5:5" ht="15.75" x14ac:dyDescent="0.25">
      <c r="E1384" s="8"/>
    </row>
    <row r="1385" spans="5:5" ht="15.75" x14ac:dyDescent="0.25">
      <c r="E1385" s="8"/>
    </row>
    <row r="1386" spans="5:5" ht="15.75" x14ac:dyDescent="0.25">
      <c r="E1386" s="8"/>
    </row>
    <row r="1387" spans="5:5" ht="15.75" x14ac:dyDescent="0.25">
      <c r="E1387" s="8"/>
    </row>
    <row r="1388" spans="5:5" ht="15.75" x14ac:dyDescent="0.25">
      <c r="E1388" s="8"/>
    </row>
    <row r="1389" spans="5:5" ht="15.75" x14ac:dyDescent="0.25">
      <c r="E1389" s="8"/>
    </row>
    <row r="1390" spans="5:5" ht="15.75" x14ac:dyDescent="0.25">
      <c r="E1390" s="8"/>
    </row>
    <row r="1391" spans="5:5" ht="15.75" x14ac:dyDescent="0.25">
      <c r="E1391" s="8"/>
    </row>
    <row r="1392" spans="5:5" ht="15.75" x14ac:dyDescent="0.25">
      <c r="E1392" s="8"/>
    </row>
    <row r="1393" spans="5:5" ht="15.75" x14ac:dyDescent="0.25">
      <c r="E1393" s="8"/>
    </row>
    <row r="1394" spans="5:5" ht="15.75" x14ac:dyDescent="0.25">
      <c r="E1394" s="8"/>
    </row>
    <row r="1395" spans="5:5" ht="15.75" x14ac:dyDescent="0.25">
      <c r="E1395" s="8"/>
    </row>
    <row r="1396" spans="5:5" ht="15.75" x14ac:dyDescent="0.25">
      <c r="E1396" s="8"/>
    </row>
    <row r="1397" spans="5:5" ht="15.75" x14ac:dyDescent="0.25">
      <c r="E1397" s="8"/>
    </row>
    <row r="1398" spans="5:5" ht="15.75" x14ac:dyDescent="0.25">
      <c r="E1398" s="8"/>
    </row>
    <row r="1399" spans="5:5" ht="15.75" x14ac:dyDescent="0.25">
      <c r="E1399" s="8"/>
    </row>
    <row r="1400" spans="5:5" ht="15.75" x14ac:dyDescent="0.25">
      <c r="E1400" s="8"/>
    </row>
    <row r="1401" spans="5:5" ht="15.75" x14ac:dyDescent="0.25">
      <c r="E1401" s="8"/>
    </row>
    <row r="1402" spans="5:5" ht="15.75" x14ac:dyDescent="0.25">
      <c r="E1402" s="8"/>
    </row>
    <row r="1403" spans="5:5" ht="15.75" x14ac:dyDescent="0.25">
      <c r="E1403" s="8"/>
    </row>
    <row r="1404" spans="5:5" ht="15.75" x14ac:dyDescent="0.25">
      <c r="E1404" s="8"/>
    </row>
    <row r="1405" spans="5:5" ht="15.75" x14ac:dyDescent="0.25">
      <c r="E1405" s="8"/>
    </row>
    <row r="1406" spans="5:5" ht="15.75" x14ac:dyDescent="0.25">
      <c r="E1406" s="8"/>
    </row>
    <row r="1407" spans="5:5" ht="15.75" x14ac:dyDescent="0.25">
      <c r="E1407" s="8"/>
    </row>
    <row r="1408" spans="5:5" ht="15.75" x14ac:dyDescent="0.25">
      <c r="E1408" s="8"/>
    </row>
    <row r="1409" spans="5:5" ht="15.75" x14ac:dyDescent="0.25">
      <c r="E1409" s="8"/>
    </row>
    <row r="1410" spans="5:5" ht="15.75" x14ac:dyDescent="0.25">
      <c r="E1410" s="8"/>
    </row>
    <row r="1411" spans="5:5" ht="15.75" x14ac:dyDescent="0.25">
      <c r="E1411" s="8"/>
    </row>
    <row r="1412" spans="5:5" ht="15.75" x14ac:dyDescent="0.25">
      <c r="E1412" s="8"/>
    </row>
    <row r="1413" spans="5:5" ht="15.75" x14ac:dyDescent="0.25">
      <c r="E1413" s="8"/>
    </row>
    <row r="1414" spans="5:5" ht="15.75" x14ac:dyDescent="0.25">
      <c r="E1414" s="8"/>
    </row>
    <row r="1415" spans="5:5" ht="15.75" x14ac:dyDescent="0.25">
      <c r="E1415" s="8"/>
    </row>
    <row r="1416" spans="5:5" ht="15.75" x14ac:dyDescent="0.25">
      <c r="E1416" s="8"/>
    </row>
    <row r="1417" spans="5:5" ht="15.75" x14ac:dyDescent="0.25">
      <c r="E1417" s="8"/>
    </row>
    <row r="1418" spans="5:5" ht="15.75" x14ac:dyDescent="0.25">
      <c r="E1418" s="8"/>
    </row>
    <row r="1419" spans="5:5" ht="15.75" x14ac:dyDescent="0.25">
      <c r="E1419" s="8"/>
    </row>
    <row r="1420" spans="5:5" ht="15.75" x14ac:dyDescent="0.25">
      <c r="E1420" s="8"/>
    </row>
    <row r="1421" spans="5:5" ht="15.75" x14ac:dyDescent="0.25">
      <c r="E1421" s="8"/>
    </row>
    <row r="1422" spans="5:5" ht="15.75" x14ac:dyDescent="0.25">
      <c r="E1422" s="8"/>
    </row>
    <row r="1423" spans="5:5" ht="15.75" x14ac:dyDescent="0.25">
      <c r="E1423" s="8"/>
    </row>
    <row r="1424" spans="5:5" ht="15.75" x14ac:dyDescent="0.25">
      <c r="E1424" s="8"/>
    </row>
    <row r="1425" spans="5:5" ht="15.75" x14ac:dyDescent="0.25">
      <c r="E1425" s="8"/>
    </row>
    <row r="1426" spans="5:5" ht="15.75" x14ac:dyDescent="0.25">
      <c r="E1426" s="8"/>
    </row>
    <row r="1427" spans="5:5" ht="15.75" x14ac:dyDescent="0.25">
      <c r="E1427" s="8"/>
    </row>
    <row r="1428" spans="5:5" ht="15.75" x14ac:dyDescent="0.25">
      <c r="E1428" s="8"/>
    </row>
    <row r="1429" spans="5:5" ht="15.75" x14ac:dyDescent="0.25">
      <c r="E1429" s="8"/>
    </row>
    <row r="1430" spans="5:5" ht="15.75" x14ac:dyDescent="0.25">
      <c r="E1430" s="8"/>
    </row>
    <row r="1431" spans="5:5" ht="15.75" x14ac:dyDescent="0.25">
      <c r="E1431" s="8"/>
    </row>
    <row r="1432" spans="5:5" ht="15.75" x14ac:dyDescent="0.25">
      <c r="E1432" s="8"/>
    </row>
    <row r="1433" spans="5:5" ht="15.75" x14ac:dyDescent="0.25">
      <c r="E1433" s="8"/>
    </row>
    <row r="1434" spans="5:5" ht="15.75" x14ac:dyDescent="0.25">
      <c r="E1434" s="8"/>
    </row>
    <row r="1435" spans="5:5" ht="15.75" x14ac:dyDescent="0.25">
      <c r="E1435" s="8"/>
    </row>
    <row r="1436" spans="5:5" ht="15.75" x14ac:dyDescent="0.25">
      <c r="E1436" s="8"/>
    </row>
    <row r="1437" spans="5:5" ht="15.75" x14ac:dyDescent="0.25">
      <c r="E1437" s="8"/>
    </row>
    <row r="1438" spans="5:5" ht="15.75" x14ac:dyDescent="0.25">
      <c r="E1438" s="8"/>
    </row>
    <row r="1439" spans="5:5" ht="15.75" x14ac:dyDescent="0.25">
      <c r="E1439" s="8"/>
    </row>
    <row r="1440" spans="5:5" ht="15.75" x14ac:dyDescent="0.25">
      <c r="E1440" s="8"/>
    </row>
    <row r="1441" spans="5:5" ht="15.75" x14ac:dyDescent="0.25">
      <c r="E1441" s="8"/>
    </row>
    <row r="1442" spans="5:5" ht="15.75" x14ac:dyDescent="0.25">
      <c r="E1442" s="8"/>
    </row>
    <row r="1443" spans="5:5" ht="15.75" x14ac:dyDescent="0.25">
      <c r="E1443" s="8"/>
    </row>
    <row r="1444" spans="5:5" ht="15.75" x14ac:dyDescent="0.25">
      <c r="E1444" s="8"/>
    </row>
    <row r="1445" spans="5:5" ht="15.75" x14ac:dyDescent="0.25">
      <c r="E1445" s="8"/>
    </row>
    <row r="1446" spans="5:5" ht="15.75" x14ac:dyDescent="0.25">
      <c r="E1446" s="8"/>
    </row>
    <row r="1447" spans="5:5" ht="15.75" x14ac:dyDescent="0.25">
      <c r="E1447" s="8"/>
    </row>
    <row r="1448" spans="5:5" ht="15.75" x14ac:dyDescent="0.25">
      <c r="E1448" s="8"/>
    </row>
    <row r="1449" spans="5:5" ht="15.75" x14ac:dyDescent="0.25">
      <c r="E1449" s="8"/>
    </row>
    <row r="1450" spans="5:5" ht="15.75" x14ac:dyDescent="0.25">
      <c r="E1450" s="8"/>
    </row>
    <row r="1451" spans="5:5" ht="15.75" x14ac:dyDescent="0.25">
      <c r="E1451" s="8"/>
    </row>
    <row r="1452" spans="5:5" ht="15.75" x14ac:dyDescent="0.25">
      <c r="E1452" s="8"/>
    </row>
    <row r="1453" spans="5:5" ht="15.75" x14ac:dyDescent="0.25">
      <c r="E1453" s="8"/>
    </row>
    <row r="1454" spans="5:5" ht="15.75" x14ac:dyDescent="0.25">
      <c r="E1454" s="8"/>
    </row>
    <row r="1455" spans="5:5" ht="15.75" x14ac:dyDescent="0.25">
      <c r="E1455" s="8"/>
    </row>
    <row r="1456" spans="5:5" ht="15.75" x14ac:dyDescent="0.25">
      <c r="E1456" s="8"/>
    </row>
    <row r="1457" spans="5:5" ht="15.75" x14ac:dyDescent="0.25">
      <c r="E1457" s="8"/>
    </row>
    <row r="1458" spans="5:5" ht="15.75" x14ac:dyDescent="0.25">
      <c r="E1458" s="8"/>
    </row>
    <row r="1459" spans="5:5" ht="15.75" x14ac:dyDescent="0.25">
      <c r="E1459" s="8"/>
    </row>
    <row r="1460" spans="5:5" ht="15.75" x14ac:dyDescent="0.25">
      <c r="E1460" s="8"/>
    </row>
    <row r="1461" spans="5:5" ht="15.75" x14ac:dyDescent="0.25">
      <c r="E1461" s="8"/>
    </row>
    <row r="1462" spans="5:5" ht="15.75" x14ac:dyDescent="0.25">
      <c r="E1462" s="8"/>
    </row>
    <row r="1463" spans="5:5" ht="15.75" x14ac:dyDescent="0.25">
      <c r="E1463" s="8"/>
    </row>
    <row r="1464" spans="5:5" ht="15.75" x14ac:dyDescent="0.25">
      <c r="E1464" s="8"/>
    </row>
    <row r="1465" spans="5:5" ht="15.75" x14ac:dyDescent="0.25">
      <c r="E1465" s="8"/>
    </row>
    <row r="1466" spans="5:5" ht="15.75" x14ac:dyDescent="0.25">
      <c r="E1466" s="8"/>
    </row>
    <row r="1467" spans="5:5" ht="15.75" x14ac:dyDescent="0.25">
      <c r="E1467" s="8"/>
    </row>
    <row r="1468" spans="5:5" ht="15.75" x14ac:dyDescent="0.25">
      <c r="E1468" s="8"/>
    </row>
    <row r="1469" spans="5:5" ht="15.75" x14ac:dyDescent="0.25">
      <c r="E1469" s="8"/>
    </row>
    <row r="1470" spans="5:5" ht="15.75" x14ac:dyDescent="0.25">
      <c r="E1470" s="8"/>
    </row>
    <row r="1471" spans="5:5" ht="15.75" x14ac:dyDescent="0.25">
      <c r="E1471" s="8"/>
    </row>
    <row r="1472" spans="5:5" ht="15.75" x14ac:dyDescent="0.25">
      <c r="E1472" s="8"/>
    </row>
    <row r="1473" spans="5:5" ht="15.75" x14ac:dyDescent="0.25">
      <c r="E1473" s="8"/>
    </row>
    <row r="1474" spans="5:5" ht="15.75" x14ac:dyDescent="0.25">
      <c r="E1474" s="8"/>
    </row>
    <row r="1475" spans="5:5" ht="15.75" x14ac:dyDescent="0.25">
      <c r="E1475" s="8"/>
    </row>
    <row r="1476" spans="5:5" ht="15.75" x14ac:dyDescent="0.25">
      <c r="E1476" s="8"/>
    </row>
    <row r="1477" spans="5:5" ht="15.75" x14ac:dyDescent="0.25">
      <c r="E1477" s="8"/>
    </row>
    <row r="1478" spans="5:5" ht="15.75" x14ac:dyDescent="0.25">
      <c r="E1478" s="8"/>
    </row>
    <row r="1479" spans="5:5" ht="15.75" x14ac:dyDescent="0.25">
      <c r="E1479" s="8"/>
    </row>
    <row r="1480" spans="5:5" ht="15.75" x14ac:dyDescent="0.25">
      <c r="E1480" s="8"/>
    </row>
    <row r="1481" spans="5:5" ht="15.75" x14ac:dyDescent="0.25">
      <c r="E1481" s="8"/>
    </row>
    <row r="1482" spans="5:5" ht="15.75" x14ac:dyDescent="0.25">
      <c r="E1482" s="8"/>
    </row>
    <row r="1483" spans="5:5" ht="15.75" x14ac:dyDescent="0.25">
      <c r="E1483" s="8"/>
    </row>
    <row r="1484" spans="5:5" ht="15.75" x14ac:dyDescent="0.25">
      <c r="E1484" s="8"/>
    </row>
    <row r="1485" spans="5:5" ht="15.75" x14ac:dyDescent="0.25">
      <c r="E1485" s="8"/>
    </row>
    <row r="1486" spans="5:5" ht="15.75" x14ac:dyDescent="0.25">
      <c r="E1486" s="8"/>
    </row>
    <row r="1487" spans="5:5" ht="15.75" x14ac:dyDescent="0.25">
      <c r="E1487" s="8"/>
    </row>
    <row r="1488" spans="5:5" ht="15.75" x14ac:dyDescent="0.25">
      <c r="E1488" s="8"/>
    </row>
    <row r="1489" spans="5:5" ht="15.75" x14ac:dyDescent="0.25">
      <c r="E1489" s="8"/>
    </row>
    <row r="1490" spans="5:5" ht="15.75" x14ac:dyDescent="0.25">
      <c r="E1490" s="8"/>
    </row>
    <row r="1491" spans="5:5" ht="15.75" x14ac:dyDescent="0.25">
      <c r="E1491" s="8"/>
    </row>
    <row r="1492" spans="5:5" ht="15.75" x14ac:dyDescent="0.25">
      <c r="E1492" s="8"/>
    </row>
    <row r="1493" spans="5:5" ht="15.75" x14ac:dyDescent="0.25">
      <c r="E1493" s="8"/>
    </row>
    <row r="1494" spans="5:5" ht="15.75" x14ac:dyDescent="0.25">
      <c r="E1494" s="8"/>
    </row>
    <row r="1495" spans="5:5" ht="15.75" x14ac:dyDescent="0.25">
      <c r="E1495" s="8"/>
    </row>
    <row r="1496" spans="5:5" ht="15.75" x14ac:dyDescent="0.25">
      <c r="E1496" s="8"/>
    </row>
    <row r="1497" spans="5:5" ht="15.75" x14ac:dyDescent="0.25">
      <c r="E1497" s="8"/>
    </row>
    <row r="1498" spans="5:5" ht="15.75" x14ac:dyDescent="0.25">
      <c r="E1498" s="8"/>
    </row>
    <row r="1499" spans="5:5" ht="15.75" x14ac:dyDescent="0.25">
      <c r="E1499" s="8"/>
    </row>
    <row r="1500" spans="5:5" ht="15.75" x14ac:dyDescent="0.25">
      <c r="E1500" s="8"/>
    </row>
    <row r="1501" spans="5:5" ht="15.75" x14ac:dyDescent="0.25">
      <c r="E1501" s="8"/>
    </row>
    <row r="1502" spans="5:5" ht="15.75" x14ac:dyDescent="0.25">
      <c r="E1502" s="8"/>
    </row>
    <row r="1503" spans="5:5" ht="15.75" x14ac:dyDescent="0.25">
      <c r="E1503" s="8"/>
    </row>
    <row r="1504" spans="5:5" ht="15.75" x14ac:dyDescent="0.25">
      <c r="E1504" s="8"/>
    </row>
    <row r="1505" spans="5:5" ht="15.75" x14ac:dyDescent="0.25">
      <c r="E1505" s="8"/>
    </row>
    <row r="1506" spans="5:5" ht="15.75" x14ac:dyDescent="0.25">
      <c r="E1506" s="8"/>
    </row>
    <row r="1507" spans="5:5" ht="15.75" x14ac:dyDescent="0.25">
      <c r="E1507" s="8"/>
    </row>
    <row r="1508" spans="5:5" ht="15.75" x14ac:dyDescent="0.25">
      <c r="E1508" s="8"/>
    </row>
    <row r="1509" spans="5:5" ht="15.75" x14ac:dyDescent="0.25">
      <c r="E1509" s="8"/>
    </row>
    <row r="1510" spans="5:5" ht="15.75" x14ac:dyDescent="0.25">
      <c r="E1510" s="8"/>
    </row>
    <row r="1511" spans="5:5" ht="15.75" x14ac:dyDescent="0.25">
      <c r="E1511" s="8"/>
    </row>
    <row r="1512" spans="5:5" ht="15.75" x14ac:dyDescent="0.25">
      <c r="E1512" s="8"/>
    </row>
    <row r="1513" spans="5:5" ht="15.75" x14ac:dyDescent="0.25">
      <c r="E1513" s="8"/>
    </row>
    <row r="1514" spans="5:5" ht="15.75" x14ac:dyDescent="0.25">
      <c r="E1514" s="8"/>
    </row>
    <row r="1515" spans="5:5" ht="15.75" x14ac:dyDescent="0.25">
      <c r="E1515" s="8"/>
    </row>
    <row r="1516" spans="5:5" ht="15.75" x14ac:dyDescent="0.25">
      <c r="E1516" s="8"/>
    </row>
    <row r="1517" spans="5:5" ht="15.75" x14ac:dyDescent="0.25">
      <c r="E1517" s="8"/>
    </row>
    <row r="1518" spans="5:5" ht="15.75" x14ac:dyDescent="0.25">
      <c r="E1518" s="8"/>
    </row>
    <row r="1519" spans="5:5" ht="15.75" x14ac:dyDescent="0.25">
      <c r="E1519" s="8"/>
    </row>
    <row r="1520" spans="5:5" ht="15.75" x14ac:dyDescent="0.25">
      <c r="E1520" s="8"/>
    </row>
    <row r="1521" spans="5:5" ht="15.75" x14ac:dyDescent="0.25">
      <c r="E1521" s="8"/>
    </row>
    <row r="1522" spans="5:5" ht="15.75" x14ac:dyDescent="0.25">
      <c r="E1522" s="8"/>
    </row>
    <row r="1523" spans="5:5" ht="15.75" x14ac:dyDescent="0.25">
      <c r="E1523" s="8"/>
    </row>
    <row r="1524" spans="5:5" ht="15.75" x14ac:dyDescent="0.25">
      <c r="E1524" s="8"/>
    </row>
    <row r="1525" spans="5:5" ht="15.75" x14ac:dyDescent="0.25">
      <c r="E1525" s="8"/>
    </row>
    <row r="1526" spans="5:5" ht="15.75" x14ac:dyDescent="0.25">
      <c r="E1526" s="8"/>
    </row>
    <row r="1527" spans="5:5" ht="15.75" x14ac:dyDescent="0.25">
      <c r="E1527" s="8"/>
    </row>
    <row r="1528" spans="5:5" ht="15.75" x14ac:dyDescent="0.25">
      <c r="E1528" s="8"/>
    </row>
    <row r="1529" spans="5:5" ht="15.75" x14ac:dyDescent="0.25">
      <c r="E1529" s="8"/>
    </row>
    <row r="1530" spans="5:5" ht="15.75" x14ac:dyDescent="0.25">
      <c r="E1530" s="8"/>
    </row>
    <row r="1531" spans="5:5" ht="15.75" x14ac:dyDescent="0.25">
      <c r="E1531" s="8"/>
    </row>
    <row r="1532" spans="5:5" ht="15.75" x14ac:dyDescent="0.25">
      <c r="E1532" s="8"/>
    </row>
    <row r="1533" spans="5:5" ht="15.75" x14ac:dyDescent="0.25">
      <c r="E1533" s="8"/>
    </row>
    <row r="1534" spans="5:5" ht="15.75" x14ac:dyDescent="0.25">
      <c r="E1534" s="8"/>
    </row>
    <row r="1535" spans="5:5" ht="15.75" x14ac:dyDescent="0.25">
      <c r="E1535" s="8"/>
    </row>
    <row r="1536" spans="5:5" ht="15.75" x14ac:dyDescent="0.25">
      <c r="E1536" s="8"/>
    </row>
    <row r="1537" spans="5:5" ht="15.75" x14ac:dyDescent="0.25">
      <c r="E1537" s="8"/>
    </row>
    <row r="1538" spans="5:5" ht="15.75" x14ac:dyDescent="0.25">
      <c r="E1538" s="8"/>
    </row>
    <row r="1539" spans="5:5" ht="15.75" x14ac:dyDescent="0.25">
      <c r="E1539" s="8"/>
    </row>
    <row r="1540" spans="5:5" ht="15.75" x14ac:dyDescent="0.25">
      <c r="E1540" s="8"/>
    </row>
    <row r="1541" spans="5:5" ht="15.75" x14ac:dyDescent="0.25">
      <c r="E1541" s="8"/>
    </row>
    <row r="1542" spans="5:5" ht="15.75" x14ac:dyDescent="0.25">
      <c r="E1542" s="8"/>
    </row>
    <row r="1543" spans="5:5" ht="15.75" x14ac:dyDescent="0.25">
      <c r="E1543" s="8"/>
    </row>
    <row r="1544" spans="5:5" ht="15.75" x14ac:dyDescent="0.25">
      <c r="E1544" s="8"/>
    </row>
    <row r="1545" spans="5:5" ht="15.75" x14ac:dyDescent="0.25">
      <c r="E1545" s="8"/>
    </row>
    <row r="1546" spans="5:5" ht="15.75" x14ac:dyDescent="0.25">
      <c r="E1546" s="8"/>
    </row>
    <row r="1547" spans="5:5" ht="15.75" x14ac:dyDescent="0.25">
      <c r="E1547" s="8"/>
    </row>
    <row r="1548" spans="5:5" ht="15.75" x14ac:dyDescent="0.25">
      <c r="E1548" s="8"/>
    </row>
    <row r="1549" spans="5:5" ht="15.75" x14ac:dyDescent="0.25">
      <c r="E1549" s="8"/>
    </row>
    <row r="1550" spans="5:5" ht="15.75" x14ac:dyDescent="0.25">
      <c r="E1550" s="8"/>
    </row>
    <row r="1551" spans="5:5" ht="15.75" x14ac:dyDescent="0.25">
      <c r="E1551" s="8"/>
    </row>
    <row r="1552" spans="5:5" ht="15.75" x14ac:dyDescent="0.25">
      <c r="E1552" s="8"/>
    </row>
  </sheetData>
  <mergeCells count="7">
    <mergeCell ref="A1:E1"/>
    <mergeCell ref="A3:F3"/>
    <mergeCell ref="A5:A7"/>
    <mergeCell ref="B5:B7"/>
    <mergeCell ref="C5:C7"/>
    <mergeCell ref="D5:D7"/>
    <mergeCell ref="E5:F6"/>
  </mergeCells>
  <pageMargins left="0.51181102362204722" right="0.51181102362204722" top="0.35433070866141736" bottom="0.31496062992125984" header="0.31496062992125984" footer="0.31496062992125984"/>
  <pageSetup paperSize="9" scale="96" fitToHeight="0" orientation="portrait" useFirstPageNumber="1" r:id="rId1"/>
  <headerFooter>
    <oddFooter>Страница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Прил.2 (Програм.мероп 2020-21)</vt:lpstr>
      <vt:lpstr>Прилож.4 (Ведомств. 2020-2021)</vt:lpstr>
      <vt:lpstr>'Прил.2 (Програм.мероп 2020-21)'!Область_печати</vt:lpstr>
      <vt:lpstr>'Прилож.4 (Ведомств. 2020-2021)'!Область_печати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Дороженко Лайма Людвиговна</dc:creator>
  <cp:lastModifiedBy>Клочинская Сабина Александровна</cp:lastModifiedBy>
  <cp:lastPrinted>2019-04-15T11:25:08Z</cp:lastPrinted>
  <dcterms:created xsi:type="dcterms:W3CDTF">2014-10-30T06:44:11Z</dcterms:created>
  <dcterms:modified xsi:type="dcterms:W3CDTF">2019-05-15T07:08:09Z</dcterms:modified>
</cp:coreProperties>
</file>